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1840" windowHeight="13140" activeTab="3"/>
  </bookViews>
  <sheets>
    <sheet name="المقدمة" sheetId="24" r:id="rId1"/>
    <sheet name="التقديم" sheetId="2" r:id="rId2"/>
    <sheet name="Bank" sheetId="35" r:id="rId3"/>
    <sheet name="88" sheetId="3" r:id="rId4"/>
    <sheet name="89" sheetId="4" r:id="rId5"/>
    <sheet name="90" sheetId="6" r:id="rId6"/>
    <sheet name="91" sheetId="7" r:id="rId7"/>
    <sheet name="92" sheetId="8" r:id="rId8"/>
    <sheet name="93" sheetId="9" r:id="rId9"/>
    <sheet name="94" sheetId="53" r:id="rId10"/>
    <sheet name="95" sheetId="54" r:id="rId11"/>
    <sheet name="INSURANCE" sheetId="36" r:id="rId12"/>
    <sheet name="96" sheetId="11" r:id="rId13"/>
    <sheet name="97" sheetId="25" r:id="rId14"/>
    <sheet name="Gr_34" sheetId="26" r:id="rId15"/>
    <sheet name="98" sheetId="12" r:id="rId16"/>
    <sheet name="Gr_35" sheetId="27" r:id="rId17"/>
    <sheet name="99" sheetId="56" r:id="rId18"/>
    <sheet name="100" sheetId="57" r:id="rId19"/>
    <sheet name="GR_36" sheetId="31" r:id="rId20"/>
  </sheets>
  <definedNames>
    <definedName name="_xlnm.Print_Area" localSheetId="18">'100'!$A$1:$G$14</definedName>
    <definedName name="_xlnm.Print_Area" localSheetId="3">'88'!$A$1:$L$27</definedName>
    <definedName name="_xlnm.Print_Area" localSheetId="4">'89'!$A$1:$M$13</definedName>
    <definedName name="_xlnm.Print_Area" localSheetId="5">'90'!$A$1:$K$14</definedName>
    <definedName name="_xlnm.Print_Area" localSheetId="6">'91'!$A$1:$J$19</definedName>
    <definedName name="_xlnm.Print_Area" localSheetId="7">'92'!$A$1:$I$21</definedName>
    <definedName name="_xlnm.Print_Area" localSheetId="8">'93'!$A$1:$S$14</definedName>
    <definedName name="_xlnm.Print_Area" localSheetId="9">'94'!$A$1:$G$26</definedName>
    <definedName name="_xlnm.Print_Area" localSheetId="10">'95'!$A$1:$G$35</definedName>
    <definedName name="_xlnm.Print_Area" localSheetId="12">'96'!$A$1:$I$14</definedName>
    <definedName name="_xlnm.Print_Area" localSheetId="13">'97'!$A$1:$I$14</definedName>
    <definedName name="_xlnm.Print_Area" localSheetId="15">'98'!$A$1:$I$14</definedName>
    <definedName name="_xlnm.Print_Area" localSheetId="17">'99'!$A$1:$F$28</definedName>
    <definedName name="_xlnm.Print_Area" localSheetId="2">Bank!$A$1:$A$40</definedName>
    <definedName name="_xlnm.Print_Area" localSheetId="14">Gr_34!$A$1:$I$26</definedName>
    <definedName name="_xlnm.Print_Area" localSheetId="16">Gr_35!$A$1:$I$28</definedName>
    <definedName name="_xlnm.Print_Area" localSheetId="19">GR_36!$A$1:$H$34</definedName>
    <definedName name="_xlnm.Print_Area" localSheetId="11">INSURANCE!$A$1:$A$40</definedName>
    <definedName name="_xlnm.Print_Area" localSheetId="1">التقديم!$A$1:$C$12</definedName>
    <definedName name="_xlnm.Print_Area" localSheetId="0">المقدمة!$A$1:$A$40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3" l="1"/>
  <c r="F27" i="3"/>
  <c r="J27" i="3"/>
  <c r="J18" i="3"/>
  <c r="F18" i="3"/>
  <c r="G18" i="3"/>
  <c r="H18" i="3"/>
  <c r="I18" i="3"/>
  <c r="D23" i="56" l="1"/>
  <c r="B18" i="56"/>
  <c r="G11" i="12"/>
  <c r="G12" i="12"/>
  <c r="G13" i="12"/>
  <c r="G14" i="12"/>
  <c r="G10" i="12"/>
  <c r="G14" i="25"/>
  <c r="G13" i="25"/>
  <c r="G12" i="25"/>
  <c r="G11" i="25"/>
  <c r="G10" i="25"/>
  <c r="G11" i="11"/>
  <c r="G12" i="11"/>
  <c r="G13" i="11"/>
  <c r="G14" i="11"/>
  <c r="G10" i="11"/>
  <c r="B26" i="53"/>
  <c r="E21" i="53"/>
  <c r="E16" i="53"/>
  <c r="B16" i="53"/>
  <c r="E17" i="8"/>
  <c r="C17" i="8"/>
  <c r="C16" i="8"/>
  <c r="C15" i="8"/>
  <c r="H18" i="7"/>
  <c r="E18" i="7"/>
  <c r="F18" i="7"/>
  <c r="G18" i="7"/>
  <c r="D18" i="7"/>
  <c r="G17" i="8" l="1"/>
  <c r="C18" i="56" l="1"/>
  <c r="D13" i="6" l="1"/>
  <c r="J12" i="4" l="1"/>
  <c r="K12" i="4" s="1"/>
  <c r="E27" i="56" l="1"/>
  <c r="E25" i="56"/>
  <c r="C23" i="56"/>
  <c r="C24" i="56" s="1"/>
  <c r="C26" i="56" s="1"/>
  <c r="C28" i="56" s="1"/>
  <c r="B23" i="56"/>
  <c r="E22" i="56"/>
  <c r="E21" i="56"/>
  <c r="E20" i="56"/>
  <c r="D18" i="56"/>
  <c r="E17" i="56"/>
  <c r="E16" i="56"/>
  <c r="E15" i="56"/>
  <c r="E14" i="56"/>
  <c r="E13" i="56"/>
  <c r="E12" i="56"/>
  <c r="F25" i="53"/>
  <c r="F23" i="53"/>
  <c r="D21" i="53"/>
  <c r="C21" i="53"/>
  <c r="B21" i="53"/>
  <c r="F20" i="53"/>
  <c r="F19" i="53"/>
  <c r="F18" i="53"/>
  <c r="D16" i="53"/>
  <c r="C16" i="53"/>
  <c r="F15" i="53"/>
  <c r="F14" i="53"/>
  <c r="F13" i="53"/>
  <c r="F12" i="53"/>
  <c r="R14" i="9"/>
  <c r="I14" i="9"/>
  <c r="R11" i="9"/>
  <c r="I11" i="9"/>
  <c r="R10" i="9"/>
  <c r="I10" i="9"/>
  <c r="F17" i="8"/>
  <c r="E15" i="8"/>
  <c r="E16" i="8" s="1"/>
  <c r="D15" i="8"/>
  <c r="D16" i="8" s="1"/>
  <c r="D17" i="8" s="1"/>
  <c r="C18" i="7"/>
  <c r="H13" i="6"/>
  <c r="H11" i="6"/>
  <c r="D11" i="6"/>
  <c r="H10" i="6"/>
  <c r="D10" i="6"/>
  <c r="H9" i="6"/>
  <c r="D9" i="6"/>
  <c r="J13" i="4"/>
  <c r="K13" i="4" s="1"/>
  <c r="J11" i="4"/>
  <c r="K11" i="4" s="1"/>
  <c r="J10" i="4"/>
  <c r="K10" i="4" s="1"/>
  <c r="J9" i="4"/>
  <c r="K9" i="4" s="1"/>
  <c r="I27" i="3"/>
  <c r="G27" i="3"/>
  <c r="E27" i="3"/>
  <c r="D27" i="3"/>
  <c r="C27" i="3"/>
  <c r="E18" i="3"/>
  <c r="D18" i="3"/>
  <c r="C18" i="3"/>
  <c r="E18" i="56" l="1"/>
  <c r="D24" i="56"/>
  <c r="D26" i="56" s="1"/>
  <c r="D28" i="56" s="1"/>
  <c r="E23" i="56"/>
  <c r="B24" i="56"/>
  <c r="B26" i="56" s="1"/>
  <c r="B28" i="56" s="1"/>
  <c r="E22" i="53"/>
  <c r="E24" i="53" s="1"/>
  <c r="E26" i="53" s="1"/>
  <c r="D26" i="53"/>
  <c r="C26" i="53"/>
  <c r="F21" i="53"/>
  <c r="F16" i="53"/>
  <c r="I11" i="6"/>
  <c r="I13" i="6"/>
  <c r="I9" i="6"/>
  <c r="I10" i="6"/>
  <c r="E24" i="56" l="1"/>
  <c r="E26" i="56" s="1"/>
  <c r="E28" i="56" s="1"/>
  <c r="F22" i="53"/>
  <c r="F24" i="53" s="1"/>
  <c r="F26" i="53" s="1"/>
</calcChain>
</file>

<file path=xl/sharedStrings.xml><?xml version="1.0" encoding="utf-8"?>
<sst xmlns="http://schemas.openxmlformats.org/spreadsheetml/2006/main" count="420" uniqueCount="313">
  <si>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</si>
  <si>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</si>
  <si>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</si>
  <si>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</si>
  <si>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</si>
  <si>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</si>
  <si>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</si>
  <si>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</si>
  <si>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</si>
  <si>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</si>
  <si>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</si>
  <si>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</si>
  <si>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</si>
  <si>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</si>
  <si>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</si>
  <si>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</si>
  <si>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</si>
  <si>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</si>
  <si>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</si>
  <si>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</si>
  <si>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</si>
  <si>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</si>
  <si>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</si>
  <si>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</si>
  <si>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</si>
  <si>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</si>
  <si>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</si>
  <si>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</si>
  <si>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</si>
  <si>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</si>
  <si>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</si>
  <si>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</si>
  <si>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</si>
  <si>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</si>
  <si>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</si>
  <si>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</si>
  <si>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</si>
  <si>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</si>
  <si>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</si>
  <si>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</si>
  <si>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</si>
  <si>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</si>
  <si>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</si>
  <si>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</si>
  <si>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</si>
  <si>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</si>
  <si>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</si>
  <si>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</si>
  <si>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</si>
  <si>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</si>
  <si>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</si>
  <si>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</si>
  <si>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</si>
  <si>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</si>
  <si>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</si>
  <si>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</si>
  <si>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</si>
  <si>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</si>
  <si>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</si>
  <si>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</si>
  <si>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</si>
  <si>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</si>
  <si>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</si>
  <si>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</si>
  <si>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</si>
  <si>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</si>
  <si>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</si>
  <si>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</si>
  <si>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</si>
  <si>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</si>
  <si>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</si>
  <si>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</si>
  <si>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</si>
  <si>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</si>
  <si>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</si>
  <si>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</si>
  <si>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</si>
  <si>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</si>
  <si>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</si>
  <si>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</si>
  <si>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</si>
  <si>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</si>
  <si>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</si>
  <si>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</si>
  <si>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</si>
  <si>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</si>
  <si>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</si>
  <si>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</si>
  <si>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النوع
  السنة  </t>
  </si>
  <si>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</si>
  <si>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</si>
  <si>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</si>
  <si>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</si>
  <si>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</si>
  <si>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</si>
  <si>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</si>
  <si>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</si>
  <si>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</si>
  <si>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r>
      <t>المجموع</t>
    </r>
    <r>
      <rPr>
        <b/>
        <sz val="12"/>
        <rFont val="Arial"/>
        <family val="2"/>
      </rPr>
      <t xml:space="preserve">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</si>
  <si>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</si>
  <si>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</si>
  <si>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</si>
  <si>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</si>
  <si>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</si>
  <si>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</si>
  <si>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</si>
  <si>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</si>
  <si>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</si>
  <si>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</si>
  <si>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</si>
  <si>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</si>
  <si>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</si>
  <si>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</si>
  <si>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</si>
  <si>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</si>
  <si>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</si>
  <si>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</si>
  <si>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</si>
  <si>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</si>
  <si>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</si>
  <si>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</si>
  <si>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</si>
  <si>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</si>
  <si>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r>
      <t xml:space="preserve">الاستثمارات المحلية
</t>
    </r>
    <r>
      <rPr>
        <sz val="8"/>
        <rFont val="Arial"/>
        <family val="2"/>
      </rPr>
      <t>Domestic Investments</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</si>
  <si>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</si>
  <si>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</si>
  <si>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</si>
  <si>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</si>
  <si>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</si>
  <si>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</si>
  <si>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</si>
  <si>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</si>
  <si>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</si>
  <si>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</si>
  <si>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</si>
  <si>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</si>
  <si>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</si>
  <si>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</si>
  <si>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</si>
  <si>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</si>
  <si>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</si>
  <si>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</si>
  <si>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</si>
  <si>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</si>
  <si>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</si>
  <si>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</si>
  <si>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</si>
  <si>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</si>
  <si>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</si>
  <si>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</si>
  <si>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</si>
  <si>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</si>
  <si>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</si>
  <si>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</si>
  <si>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</si>
  <si>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</si>
  <si>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</si>
  <si>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</si>
  <si>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</si>
  <si>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</si>
  <si>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</si>
  <si>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</si>
  <si>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</si>
  <si>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</si>
  <si>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</si>
  <si>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</si>
  <si>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</si>
  <si>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</si>
  <si>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</si>
  <si>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</si>
  <si>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</si>
  <si>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</si>
  <si>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</si>
  <si>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</si>
  <si>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</si>
  <si>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</si>
  <si>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</si>
  <si>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</si>
  <si>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</si>
  <si>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31/21/2015</t>
  </si>
  <si>
    <t xml:space="preserve"> 2015/12/31</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</si>
  <si>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</si>
  <si>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</si>
  <si>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</si>
  <si>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</si>
  <si>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</si>
  <si>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</si>
  <si>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</si>
  <si>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</si>
  <si>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</si>
  <si>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</si>
  <si>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</si>
  <si>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</si>
  <si>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</si>
  <si>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</si>
  <si>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</si>
  <si>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</si>
  <si>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</si>
  <si>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</si>
  <si>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</si>
  <si>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</si>
  <si>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</si>
  <si>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</si>
  <si>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</si>
  <si>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</si>
  <si>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</si>
  <si>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</si>
  <si>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</si>
  <si>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</si>
  <si>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</si>
  <si>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</si>
  <si>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</si>
  <si>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</si>
  <si>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</si>
  <si>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</si>
  <si>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</si>
  <si>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البنوك والتأمين</t>
  </si>
  <si>
    <r>
      <t xml:space="preserve">الائتمان 
المحلى
</t>
    </r>
    <r>
      <rPr>
        <sz val="8"/>
        <rFont val="Arial"/>
        <family val="2"/>
      </rPr>
      <t>Domestic
 Credit</t>
    </r>
    <r>
      <rPr>
        <b/>
        <sz val="11"/>
        <rFont val="Arial"/>
        <family val="2"/>
      </rPr>
      <t xml:space="preserve">
</t>
    </r>
  </si>
  <si>
    <t>قيمة الإنتاج الإجمالي و القيمة المضافة حسب جنسية البنك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</si>
  <si>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</si>
  <si>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</si>
  <si>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</si>
  <si>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</si>
  <si>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</si>
  <si>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</si>
  <si>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</si>
  <si>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</si>
  <si>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</si>
  <si>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</si>
  <si>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</si>
  <si>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</si>
  <si>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</si>
  <si>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</si>
  <si>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</si>
  <si>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</si>
  <si>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</si>
  <si>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</si>
  <si>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</si>
  <si>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</si>
  <si>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</si>
  <si>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</si>
  <si>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</si>
  <si>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</si>
  <si>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</si>
  <si>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</si>
  <si>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</si>
  <si>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</si>
  <si>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</si>
  <si>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</si>
  <si>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</si>
  <si>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</si>
  <si>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</si>
  <si>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</si>
  <si>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</si>
  <si>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</si>
  <si>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</si>
  <si>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</si>
  <si>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</si>
  <si>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</si>
  <si>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</si>
  <si>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</si>
  <si>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</si>
  <si>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ودائع القطاع الخاص 
 Private Sector Deposits</t>
  </si>
  <si>
    <t xml:space="preserve"> 2016/12/31</t>
  </si>
  <si>
    <t xml:space="preserve"> 2017/12/31</t>
  </si>
  <si>
    <t>CHAPTER XI</t>
  </si>
  <si>
    <t>جدول (88) (الوحدة : مليون ريال قطري)</t>
  </si>
  <si>
    <t>TABLE (88) (Unit : Million Q.R)</t>
  </si>
  <si>
    <t>جدول (89) (الوحدة : مليون ريال قطري)</t>
  </si>
  <si>
    <r>
      <rPr>
        <b/>
        <sz val="44"/>
        <rFont val="Calibri"/>
        <family val="2"/>
        <scheme val="minor"/>
      </rPr>
      <t xml:space="preserve"> </t>
    </r>
    <r>
      <rPr>
        <b/>
        <sz val="44"/>
        <rFont val="AGA Arabesque Desktop"/>
        <charset val="2"/>
      </rPr>
      <t>-=+</t>
    </r>
  </si>
  <si>
    <t xml:space="preserve">يبلغ عدد شركات التأمين العاملة في دولة قطر (16) شركة. </t>
  </si>
  <si>
    <t>There are (16) Insurance Companies working in Qatar .</t>
  </si>
  <si>
    <t xml:space="preserve">حصة دولة قطر لدى صندوق النقد العربي </t>
  </si>
  <si>
    <t>AMF Reserve Position</t>
  </si>
  <si>
    <t xml:space="preserve"> 2018/12/31</t>
  </si>
  <si>
    <t xml:space="preserve">                               Type
 Year  </t>
  </si>
  <si>
    <t xml:space="preserve">                              Type
 Year  </t>
  </si>
  <si>
    <t xml:space="preserve">                                Type
 Year  </t>
  </si>
  <si>
    <t>Graph (31) شكل</t>
  </si>
  <si>
    <t>جدول (90) (الوحدة : مليون ريال قطري)</t>
  </si>
  <si>
    <t>TABLE (89) (Unit : Million Q.R)</t>
  </si>
  <si>
    <t xml:space="preserve"> 2019/12/31</t>
  </si>
  <si>
    <t>2015- 2019</t>
  </si>
  <si>
    <t>2015 - 2019</t>
  </si>
  <si>
    <t>2015 - 2018</t>
  </si>
  <si>
    <t>احصاءات البنـــوك
2019</t>
  </si>
  <si>
    <t>2019</t>
  </si>
  <si>
    <t>احصاءات التأمين
2019</t>
  </si>
  <si>
    <t>2019- 2015</t>
  </si>
  <si>
    <t xml:space="preserve">                               نهاية الفترة</t>
  </si>
  <si>
    <t>جدول رقم (100)   القيمة بالريال قطري</t>
  </si>
  <si>
    <t>Table No. (100)    (Value QR.)</t>
  </si>
  <si>
    <t>Table No. (99)    (Value QR. 000)</t>
  </si>
  <si>
    <t>جدول رقم (99)   القيمة ألف ريال قطري</t>
  </si>
  <si>
    <t>جدول (98)</t>
  </si>
  <si>
    <t>TABLE(98)</t>
  </si>
  <si>
    <t>Graph (35) شكل</t>
  </si>
  <si>
    <t>جدول (97) (الوحدة : الف ريال قطري)</t>
  </si>
  <si>
    <t>TABLE (97) (Unit : 000 Q.R)</t>
  </si>
  <si>
    <t>جدول (96) (الوحدة : الف ريال قطري)</t>
  </si>
  <si>
    <t>TABLE (96) (Unit : 000 Q.R)</t>
  </si>
  <si>
    <t>جدول رقم (95)  القيمة بالريال قطري</t>
  </si>
  <si>
    <t>Graph (34) شكل</t>
  </si>
  <si>
    <t>Table No. (95)     (Value QR.)</t>
  </si>
  <si>
    <t>جدول رقم (94)  القيمة ألف ريال قطري</t>
  </si>
  <si>
    <t>Table No. (94)     (Value QR. 000)</t>
  </si>
  <si>
    <t>TABLE (93) ( Unit : Million Q.R)</t>
  </si>
  <si>
    <t>جدول (93) (الوحدة : مليون ريال قطري)</t>
  </si>
  <si>
    <t>جدول (92) (الوحدة : مليون ريال قطري)</t>
  </si>
  <si>
    <t>TABLE (92) (Unit : Million Q.R)</t>
  </si>
  <si>
    <t>جدول (91) (الوحدة : مليون ريال قطري)</t>
  </si>
  <si>
    <t>TABLE (91) (Unit : Million Q.R)</t>
  </si>
  <si>
    <t>TABLE (90) (Unit : Million Q.R)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</si>
</sst>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
  </numFmts>
  <fonts count="63">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Calibri"/>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Calibri"/>
      <family val="2"/>
      <scheme val="minor"/>
    </font>
    <font>
      <b/>
      <sz val="12"/>
      <name val="Courier New"/>
      <family val="3"/>
    </font>
    <font>
      <sz val="12"/>
      <name val="Courier New"/>
      <family val="3"/>
    </font>
    <font>
      <sz val="11"/>
      <color indexed="8"/>
      <name val="Calibri"/>
      <family val="2"/>
    </font>
    <font>
      <b/>
      <sz val="16"/>
      <color indexed="12"/>
      <name val="Arial"/>
      <family val="2"/>
    </font>
    <font>
      <sz val="10"/>
      <name val="Sakkal Majalla"/>
    </font>
    <font>
      <b/>
      <sz val="12"/>
      <name val="Sakkal Majalla"/>
    </font>
    <font>
      <b/>
      <sz val="44"/>
      <name val="AGA Arabesque Desktop"/>
      <charset val="2"/>
    </font>
    <font>
      <b/>
      <sz val="44"/>
      <name val="Calibri"/>
      <family val="2"/>
      <scheme val="minor"/>
    </font>
    <font>
      <b/>
      <sz val="48"/>
      <name val="AGA Arabesque Desktop"/>
      <charset val="2"/>
    </font>
    <font>
      <b/>
      <sz val="24"/>
      <name val="Arial"/>
      <family val="2"/>
    </font>
    <font>
      <b/>
      <sz val="14"/>
      <name val="Arial Black"/>
      <family val="2"/>
    </font>
    <font>
      <b/>
      <sz val="28"/>
      <name val="Sultan bold"/>
      <charset val="178"/>
    </font>
    <font>
      <b/>
      <sz val="18"/>
      <name val="Bernard MT Condensed"/>
      <family val="1"/>
    </font>
    <font>
      <b/>
      <sz val="24"/>
      <name val="Bernard MT Condensed"/>
      <family val="1"/>
    </font>
    <font>
      <b/>
      <sz val="16"/>
      <name val="Sultan bold"/>
      <charset val="178"/>
    </font>
    <font>
      <b/>
      <sz val="12"/>
      <name val="Arial Black"/>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s>
  <borders count="79">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style="thick">
        <color theme="0"/>
      </left>
      <right/>
      <top/>
      <bottom/>
      <diagonal style="thick">
        <color theme="0"/>
      </diagonal>
    </border>
    <border>
      <left style="thick">
        <color theme="0"/>
      </left>
      <right/>
      <top style="thin">
        <color indexed="64"/>
      </top>
      <bottom style="thin">
        <color theme="0"/>
      </bottom>
      <diagonal/>
    </border>
    <border>
      <left/>
      <right/>
      <top style="thin">
        <color indexed="64"/>
      </top>
      <bottom style="thin">
        <color theme="0"/>
      </bottom>
      <diagonal/>
    </border>
    <border>
      <left style="thick">
        <color theme="0"/>
      </left>
      <right/>
      <top style="thin">
        <color theme="0"/>
      </top>
      <bottom style="thin">
        <color theme="0"/>
      </bottom>
      <diagonal/>
    </border>
    <border>
      <left/>
      <right/>
      <top style="thin">
        <color theme="0"/>
      </top>
      <bottom style="thin">
        <color theme="0"/>
      </bottom>
      <diagonal/>
    </border>
    <border>
      <left style="thick">
        <color theme="0"/>
      </left>
      <right/>
      <top style="thin">
        <color theme="0"/>
      </top>
      <bottom style="thin">
        <color indexed="64"/>
      </bottom>
      <diagonal/>
    </border>
    <border>
      <left/>
      <right/>
      <top style="thin">
        <color theme="0"/>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style="thick">
        <color theme="0"/>
      </left>
      <right style="thick">
        <color theme="0"/>
      </right>
      <top style="thin">
        <color theme="1"/>
      </top>
      <bottom style="medium">
        <color theme="0"/>
      </bottom>
      <diagonal/>
    </border>
    <border>
      <left style="thick">
        <color theme="0"/>
      </left>
      <right style="thick">
        <color theme="0"/>
      </right>
      <top style="medium">
        <color theme="0"/>
      </top>
      <bottom style="medium">
        <color theme="0"/>
      </bottom>
      <diagonal/>
    </border>
    <border>
      <left style="thick">
        <color theme="0"/>
      </left>
      <right style="thick">
        <color theme="0"/>
      </right>
      <top style="medium">
        <color theme="0"/>
      </top>
      <bottom style="thin">
        <color indexed="64"/>
      </bottom>
      <diagonal/>
    </border>
    <border>
      <left style="thick">
        <color theme="0"/>
      </left>
      <right style="medium">
        <color theme="0"/>
      </right>
      <top style="thin">
        <color auto="1"/>
      </top>
      <bottom style="medium">
        <color theme="0"/>
      </bottom>
      <diagonal/>
    </border>
    <border>
      <left style="medium">
        <color theme="0"/>
      </left>
      <right style="medium">
        <color theme="0"/>
      </right>
      <top style="thin">
        <color auto="1"/>
      </top>
      <bottom style="medium">
        <color theme="0"/>
      </bottom>
      <diagonal/>
    </border>
    <border>
      <left style="medium">
        <color theme="0"/>
      </left>
      <right style="thick">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style="thick">
        <color theme="0"/>
      </right>
      <top style="medium">
        <color theme="0"/>
      </top>
      <bottom style="thin">
        <color auto="1"/>
      </bottom>
      <diagonal/>
    </border>
  </borders>
  <cellStyleXfs count="38">
    <xf numFmtId="0" fontId="0" fillId="0" borderId="0"/>
    <xf numFmtId="0" fontId="17" fillId="0" borderId="0" applyAlignment="0">
      <alignment horizontal="centerContinuous" vertical="center"/>
    </xf>
    <xf numFmtId="0" fontId="18" fillId="0" borderId="0" applyAlignment="0">
      <alignment horizontal="centerContinuous" vertical="center"/>
    </xf>
    <xf numFmtId="0" fontId="4" fillId="2" borderId="1">
      <alignment horizontal="right" vertical="center" wrapText="1"/>
    </xf>
    <xf numFmtId="1" fontId="15" fillId="2" borderId="2">
      <alignment horizontal="left" vertical="center" wrapText="1"/>
    </xf>
    <xf numFmtId="1" fontId="8" fillId="2" borderId="3">
      <alignment horizontal="center" vertical="center"/>
    </xf>
    <xf numFmtId="0" fontId="5" fillId="2" borderId="3">
      <alignment horizontal="center" vertical="center" wrapText="1"/>
    </xf>
    <xf numFmtId="0" fontId="19" fillId="2" borderId="3">
      <alignment horizontal="center" vertical="center" wrapText="1"/>
    </xf>
    <xf numFmtId="0" fontId="14" fillId="0" borderId="0" applyNumberFormat="0" applyFill="0" applyBorder="0" applyAlignment="0" applyProtection="0">
      <alignment vertical="top"/>
      <protection locked="0"/>
    </xf>
    <xf numFmtId="0" fontId="2" fillId="0" borderId="0">
      <alignment horizontal="center" vertical="center" readingOrder="2"/>
    </xf>
    <xf numFmtId="0" fontId="9" fillId="0" borderId="0">
      <alignment horizontal="left" vertical="center"/>
    </xf>
    <xf numFmtId="0" fontId="2" fillId="0" borderId="0"/>
    <xf numFmtId="0" fontId="38" fillId="0" borderId="0"/>
    <xf numFmtId="0" fontId="2" fillId="0" borderId="0"/>
    <xf numFmtId="0" fontId="2" fillId="0" borderId="0"/>
    <xf numFmtId="0" fontId="2" fillId="0" borderId="0"/>
    <xf numFmtId="0" fontId="11" fillId="0" borderId="0"/>
    <xf numFmtId="0" fontId="38" fillId="0" borderId="0"/>
    <xf numFmtId="0" fontId="37" fillId="0" borderId="0"/>
    <xf numFmtId="0" fontId="2" fillId="0" borderId="0"/>
    <xf numFmtId="0" fontId="2" fillId="0" borderId="0"/>
    <xf numFmtId="0" fontId="20" fillId="0" borderId="0">
      <alignment horizontal="right" vertical="center"/>
    </xf>
    <xf numFmtId="0" fontId="21"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3" fillId="2" borderId="3" applyAlignment="0">
      <alignment horizontal="center" vertical="center"/>
    </xf>
    <xf numFmtId="0" fontId="20"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46" fillId="0" borderId="0"/>
    <xf numFmtId="0" fontId="2" fillId="0" borderId="0"/>
    <xf numFmtId="0" fontId="49" fillId="0" borderId="0"/>
    <xf numFmtId="0" fontId="2" fillId="0" borderId="0"/>
  </cellStyleXfs>
  <cellXfs count="526">
    <xf numFmtId="0" fontId="0" fillId="0" borderId="0" xfId="0"/>
    <xf numFmtId="0" fontId="2" fillId="0" borderId="0" xfId="0" applyFont="1" applyAlignment="1">
      <alignment horizontal="justify" vertical="center"/>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8" fillId="0" borderId="0" xfId="0" applyFont="1" applyAlignment="1">
      <alignment horizontal="left" vertical="center" readingOrder="2"/>
    </xf>
    <xf numFmtId="0" fontId="2" fillId="0" borderId="0" xfId="0" applyFont="1" applyAlignment="1">
      <alignment horizontal="centerContinuous" vertical="center"/>
    </xf>
    <xf numFmtId="0" fontId="7" fillId="0" borderId="0" xfId="0" applyFont="1" applyBorder="1" applyAlignment="1">
      <alignment horizontal="left" vertical="center"/>
    </xf>
    <xf numFmtId="0" fontId="8" fillId="0" borderId="0" xfId="0" applyFont="1" applyBorder="1" applyAlignment="1">
      <alignment horizontal="left" vertical="center" readingOrder="2"/>
    </xf>
    <xf numFmtId="49" fontId="8"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2" fillId="0" borderId="0" xfId="0" applyNumberFormat="1" applyFont="1" applyBorder="1" applyAlignment="1">
      <alignment horizontal="center" vertical="center"/>
    </xf>
    <xf numFmtId="49" fontId="11" fillId="0" borderId="0" xfId="0" applyNumberFormat="1" applyFont="1" applyBorder="1" applyAlignment="1">
      <alignment horizontal="centerContinuous" vertical="center" wrapText="1"/>
    </xf>
    <xf numFmtId="0" fontId="7" fillId="0" borderId="0" xfId="0" applyFont="1" applyBorder="1" applyAlignment="1">
      <alignment horizontal="centerContinuous" vertical="center"/>
    </xf>
    <xf numFmtId="0" fontId="1" fillId="0" borderId="0" xfId="0" applyFont="1" applyBorder="1" applyAlignment="1">
      <alignment vertical="center" readingOrder="2"/>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4" fillId="0" borderId="0" xfId="25" applyFont="1">
      <alignment horizontal="right" vertical="center"/>
    </xf>
    <xf numFmtId="0" fontId="3" fillId="0" borderId="0" xfId="33" applyBorder="1">
      <alignment horizontal="left" vertical="center"/>
    </xf>
    <xf numFmtId="0" fontId="3" fillId="0" borderId="0" xfId="30" applyBorder="1">
      <alignment horizontal="right" vertical="center" indent="1"/>
    </xf>
    <xf numFmtId="0" fontId="20" fillId="0" borderId="0" xfId="28" applyBorder="1">
      <alignment horizontal="right" vertical="center" indent="1"/>
    </xf>
    <xf numFmtId="0" fontId="2" fillId="0" borderId="0" xfId="13"/>
    <xf numFmtId="0" fontId="2" fillId="0" borderId="0" xfId="13" applyAlignment="1">
      <alignment vertical="center"/>
    </xf>
    <xf numFmtId="0" fontId="2" fillId="0" borderId="0" xfId="13" applyAlignment="1">
      <alignment horizontal="center" vertical="center"/>
    </xf>
    <xf numFmtId="0" fontId="23" fillId="0" borderId="0" xfId="0" applyFont="1"/>
    <xf numFmtId="0" fontId="24" fillId="0" borderId="0" xfId="13" applyFont="1" applyAlignment="1">
      <alignment vertical="center" wrapText="1" readingOrder="1"/>
    </xf>
    <xf numFmtId="0" fontId="26" fillId="0" borderId="0" xfId="13" applyFont="1" applyAlignment="1">
      <alignment vertical="center"/>
    </xf>
    <xf numFmtId="0" fontId="11"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2" applyFont="1" applyAlignment="1">
      <alignment horizontal="centerContinuous" vertical="center"/>
    </xf>
    <xf numFmtId="0" fontId="4" fillId="0" borderId="0" xfId="2" applyFont="1" applyAlignment="1">
      <alignment vertical="center"/>
    </xf>
    <xf numFmtId="0" fontId="2" fillId="0" borderId="0" xfId="0" applyFont="1" applyBorder="1" applyAlignment="1">
      <alignment vertical="center"/>
    </xf>
    <xf numFmtId="0" fontId="39" fillId="0" borderId="0" xfId="0" applyFont="1" applyAlignment="1">
      <alignment horizontal="justify" vertical="center"/>
    </xf>
    <xf numFmtId="0" fontId="40" fillId="0" borderId="0" xfId="13" applyFont="1" applyAlignment="1">
      <alignment horizontal="center" vertical="top" wrapText="1"/>
    </xf>
    <xf numFmtId="0" fontId="41" fillId="0" borderId="0" xfId="13" applyFont="1" applyAlignment="1">
      <alignment vertical="center"/>
    </xf>
    <xf numFmtId="0" fontId="42" fillId="0" borderId="0" xfId="13" applyFont="1" applyAlignment="1">
      <alignment horizontal="center" vertical="center" wrapText="1"/>
    </xf>
    <xf numFmtId="0" fontId="43" fillId="0" borderId="0" xfId="13" applyFont="1" applyAlignment="1">
      <alignment horizontal="center" vertical="center" wrapText="1"/>
    </xf>
    <xf numFmtId="0" fontId="1" fillId="0" borderId="0" xfId="26" applyFont="1">
      <alignment horizontal="left" vertical="center"/>
    </xf>
    <xf numFmtId="164" fontId="2" fillId="5" borderId="10" xfId="0" applyNumberFormat="1" applyFont="1" applyFill="1" applyBorder="1" applyAlignment="1">
      <alignment horizontal="right" vertical="center" indent="1"/>
    </xf>
    <xf numFmtId="164" fontId="2" fillId="6" borderId="10" xfId="0" applyNumberFormat="1" applyFont="1" applyFill="1" applyBorder="1" applyAlignment="1">
      <alignment horizontal="right" vertical="center" indent="1"/>
    </xf>
    <xf numFmtId="0" fontId="2" fillId="5" borderId="11" xfId="30" applyFont="1" applyFill="1" applyBorder="1">
      <alignment horizontal="right" vertical="center" indent="1"/>
    </xf>
    <xf numFmtId="164" fontId="2" fillId="5" borderId="12" xfId="0" applyNumberFormat="1" applyFont="1" applyFill="1" applyBorder="1" applyAlignment="1">
      <alignment horizontal="right" vertical="center" indent="1"/>
    </xf>
    <xf numFmtId="0" fontId="31"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1" applyFont="1" applyAlignment="1">
      <alignment horizontal="centerContinuous" vertical="center" readingOrder="2"/>
    </xf>
    <xf numFmtId="0" fontId="30" fillId="0" borderId="0" xfId="1" applyFont="1" applyAlignment="1">
      <alignment horizontal="centerContinuous" vertical="center"/>
    </xf>
    <xf numFmtId="0" fontId="1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0"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0" fillId="0" borderId="0" xfId="1" applyFont="1" applyBorder="1" applyAlignment="1">
      <alignment horizontal="centerContinuous" vertical="center"/>
    </xf>
    <xf numFmtId="0" fontId="27" fillId="0" borderId="0" xfId="0" applyFont="1" applyAlignment="1">
      <alignment horizontal="justify" vertical="top"/>
    </xf>
    <xf numFmtId="0" fontId="27" fillId="0" borderId="0" xfId="0" applyFont="1" applyAlignment="1">
      <alignment horizontal="justify" vertical="center"/>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3" applyNumberFormat="1" applyFont="1" applyAlignment="1">
      <alignment horizontal="justify" vertical="center"/>
    </xf>
    <xf numFmtId="0" fontId="30" fillId="0" borderId="0" xfId="0" applyFont="1" applyAlignment="1">
      <alignment vertical="center" readingOrder="1"/>
    </xf>
    <xf numFmtId="0" fontId="7" fillId="0" borderId="0" xfId="13" applyFont="1" applyAlignment="1">
      <alignment vertical="center"/>
    </xf>
    <xf numFmtId="0" fontId="34" fillId="0" borderId="0" xfId="8" applyFont="1" applyBorder="1" applyAlignment="1" applyProtection="1">
      <alignment vertical="center"/>
    </xf>
    <xf numFmtId="0" fontId="35" fillId="0" borderId="0" xfId="8"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5" fillId="0" borderId="0" xfId="8" applyFont="1" applyAlignment="1" applyProtection="1">
      <alignment vertical="center"/>
    </xf>
    <xf numFmtId="164" fontId="1" fillId="6" borderId="15" xfId="27" applyNumberFormat="1" applyFont="1" applyFill="1" applyBorder="1" applyAlignment="1">
      <alignment horizontal="right" vertical="center" indent="1"/>
    </xf>
    <xf numFmtId="0" fontId="4" fillId="0" borderId="0" xfId="0" applyFont="1" applyAlignment="1">
      <alignment horizontal="left" vertical="center" readingOrder="2"/>
    </xf>
    <xf numFmtId="0" fontId="1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2" fillId="5" borderId="0" xfId="0" applyFont="1" applyFill="1" applyAlignment="1">
      <alignment vertical="center"/>
    </xf>
    <xf numFmtId="0" fontId="2" fillId="0" borderId="0" xfId="0" applyFont="1" applyAlignment="1">
      <alignment horizontal="center" vertical="center" readingOrder="2"/>
    </xf>
    <xf numFmtId="0" fontId="33" fillId="0" borderId="0" xfId="13" applyFont="1" applyAlignment="1">
      <alignment vertical="center" wrapText="1" readingOrder="1"/>
    </xf>
    <xf numFmtId="0" fontId="1" fillId="6" borderId="14" xfId="27" applyFont="1" applyFill="1" applyBorder="1" applyAlignment="1">
      <alignment horizontal="center" vertical="center" wrapText="1" readingOrder="1"/>
    </xf>
    <xf numFmtId="0" fontId="1" fillId="0" borderId="0" xfId="21" applyFont="1" applyAlignment="1">
      <alignment horizontal="right" vertical="center" readingOrder="2"/>
    </xf>
    <xf numFmtId="0" fontId="16" fillId="0" borderId="0" xfId="22" applyFont="1">
      <alignment horizontal="left" vertical="center"/>
    </xf>
    <xf numFmtId="0" fontId="2" fillId="0" borderId="0" xfId="0" applyFont="1" applyBorder="1" applyAlignment="1">
      <alignment horizontal="center" vertical="center"/>
    </xf>
    <xf numFmtId="0" fontId="11" fillId="0" borderId="0" xfId="0" applyFont="1" applyAlignment="1">
      <alignment horizontal="center" vertical="center"/>
    </xf>
    <xf numFmtId="164" fontId="2" fillId="6" borderId="10" xfId="30" applyNumberFormat="1" applyFont="1" applyFill="1" applyBorder="1" applyAlignment="1">
      <alignment horizontal="right" vertical="center" indent="1"/>
    </xf>
    <xf numFmtId="164" fontId="2" fillId="5" borderId="10" xfId="30" applyNumberFormat="1" applyFont="1" applyFill="1" applyBorder="1" applyAlignment="1">
      <alignment horizontal="right" vertical="center" indent="1"/>
    </xf>
    <xf numFmtId="164" fontId="2" fillId="6" borderId="12" xfId="30" applyNumberFormat="1" applyFont="1" applyFill="1" applyBorder="1" applyAlignment="1">
      <alignment horizontal="right" vertical="center" indent="1"/>
    </xf>
    <xf numFmtId="164" fontId="1" fillId="5" borderId="15" xfId="27" applyNumberFormat="1" applyFont="1" applyFill="1" applyBorder="1" applyAlignment="1">
      <alignment horizontal="center" vertical="center"/>
    </xf>
    <xf numFmtId="164" fontId="2" fillId="0" borderId="0" xfId="0" applyNumberFormat="1" applyFont="1" applyAlignment="1">
      <alignment horizontal="center" vertical="center"/>
    </xf>
    <xf numFmtId="0" fontId="27" fillId="0" borderId="0" xfId="1" applyFont="1" applyAlignment="1">
      <alignment vertical="center"/>
    </xf>
    <xf numFmtId="164" fontId="2" fillId="5" borderId="13" xfId="30" applyNumberFormat="1" applyFont="1" applyFill="1" applyBorder="1">
      <alignment horizontal="right" vertical="center" indent="1"/>
    </xf>
    <xf numFmtId="0" fontId="2" fillId="0" borderId="0" xfId="33" applyFont="1" applyBorder="1">
      <alignment horizontal="left" vertical="center"/>
    </xf>
    <xf numFmtId="0" fontId="30" fillId="0" borderId="0" xfId="0" applyFont="1" applyAlignment="1">
      <alignment horizontal="centerContinuous" vertical="center"/>
    </xf>
    <xf numFmtId="0" fontId="27" fillId="0" borderId="0" xfId="0" applyFont="1" applyAlignment="1">
      <alignment vertical="center" readingOrder="2"/>
    </xf>
    <xf numFmtId="0" fontId="2" fillId="0" borderId="0" xfId="0" applyFont="1" applyAlignment="1">
      <alignment horizontal="center" vertical="center" readingOrder="1"/>
    </xf>
    <xf numFmtId="0" fontId="33" fillId="0" borderId="0" xfId="0" applyFont="1" applyAlignment="1">
      <alignment vertical="center"/>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29" fillId="0" borderId="0" xfId="0" applyFont="1" applyBorder="1" applyAlignment="1">
      <alignment vertical="center"/>
    </xf>
    <xf numFmtId="0" fontId="1" fillId="6" borderId="18" xfId="6" applyFont="1" applyFill="1" applyBorder="1" applyAlignment="1">
      <alignment horizontal="center" wrapText="1"/>
    </xf>
    <xf numFmtId="166" fontId="1" fillId="5" borderId="11" xfId="15" applyNumberFormat="1" applyFont="1" applyFill="1" applyBorder="1" applyAlignment="1">
      <alignment vertical="center"/>
    </xf>
    <xf numFmtId="166" fontId="2" fillId="5" borderId="11" xfId="15" applyNumberFormat="1" applyFont="1" applyFill="1" applyBorder="1" applyAlignment="1">
      <alignment vertical="center"/>
    </xf>
    <xf numFmtId="166" fontId="2" fillId="6" borderId="10" xfId="15" applyNumberFormat="1" applyFont="1" applyFill="1" applyBorder="1" applyAlignment="1">
      <alignment vertical="center"/>
    </xf>
    <xf numFmtId="166" fontId="2" fillId="5" borderId="19" xfId="15" applyNumberFormat="1" applyFont="1" applyFill="1" applyBorder="1" applyAlignment="1">
      <alignment vertical="center"/>
    </xf>
    <xf numFmtId="166" fontId="1" fillId="6" borderId="15" xfId="15" applyNumberFormat="1" applyFont="1" applyFill="1" applyBorder="1" applyAlignment="1">
      <alignment vertical="center"/>
    </xf>
    <xf numFmtId="166" fontId="2" fillId="5" borderId="11" xfId="15" applyNumberFormat="1" applyFont="1" applyFill="1" applyBorder="1" applyAlignment="1">
      <alignment horizontal="right" vertical="center"/>
    </xf>
    <xf numFmtId="166" fontId="2" fillId="6" borderId="10" xfId="15" applyNumberFormat="1" applyFont="1" applyFill="1" applyBorder="1" applyAlignment="1">
      <alignment horizontal="right" vertical="center"/>
    </xf>
    <xf numFmtId="166" fontId="2" fillId="6" borderId="12" xfId="15" applyNumberFormat="1" applyFont="1" applyFill="1" applyBorder="1" applyAlignment="1">
      <alignment horizontal="right" vertical="center"/>
    </xf>
    <xf numFmtId="166" fontId="1" fillId="5" borderId="15" xfId="15" applyNumberFormat="1" applyFont="1" applyFill="1" applyBorder="1" applyAlignment="1">
      <alignment horizontal="right" vertical="center"/>
    </xf>
    <xf numFmtId="166" fontId="2" fillId="5" borderId="10" xfId="15" applyNumberFormat="1" applyFont="1" applyFill="1" applyBorder="1" applyAlignment="1">
      <alignment horizontal="right" vertical="center"/>
    </xf>
    <xf numFmtId="0" fontId="44" fillId="0" borderId="0" xfId="0" applyFont="1" applyAlignment="1">
      <alignment horizontal="centerContinuous" vertical="center"/>
    </xf>
    <xf numFmtId="164" fontId="2" fillId="6" borderId="11" xfId="0" applyNumberFormat="1" applyFont="1" applyFill="1" applyBorder="1" applyAlignment="1">
      <alignment horizontal="center" vertical="center"/>
    </xf>
    <xf numFmtId="164" fontId="2" fillId="5" borderId="11" xfId="30" applyNumberFormat="1" applyFont="1" applyFill="1" applyBorder="1" applyAlignment="1">
      <alignment horizontal="right" vertical="center" indent="1"/>
    </xf>
    <xf numFmtId="0" fontId="11" fillId="7" borderId="0" xfId="0" applyFont="1" applyFill="1" applyAlignment="1">
      <alignment vertical="center"/>
    </xf>
    <xf numFmtId="0" fontId="2" fillId="6" borderId="0" xfId="0" applyFont="1" applyFill="1" applyAlignment="1">
      <alignment vertical="center"/>
    </xf>
    <xf numFmtId="0" fontId="0" fillId="0" borderId="0" xfId="0" applyAlignment="1">
      <alignment wrapText="1"/>
    </xf>
    <xf numFmtId="0" fontId="30" fillId="0" borderId="0" xfId="1" applyFont="1" applyBorder="1" applyAlignment="1">
      <alignment horizontal="centerContinuous" vertical="center" readingOrder="2"/>
    </xf>
    <xf numFmtId="0" fontId="4" fillId="0" borderId="0" xfId="2" applyFont="1" applyBorder="1" applyAlignment="1">
      <alignment horizontal="centerContinuous" vertical="center"/>
    </xf>
    <xf numFmtId="0" fontId="0" fillId="0" borderId="0" xfId="0" applyAlignment="1">
      <alignment horizontal="right" vertical="center" indent="1"/>
    </xf>
    <xf numFmtId="0" fontId="2" fillId="0" borderId="0" xfId="15"/>
    <xf numFmtId="49" fontId="4" fillId="5" borderId="15" xfId="15" applyNumberFormat="1" applyFont="1" applyFill="1" applyBorder="1" applyAlignment="1">
      <alignment horizontal="center" vertical="center"/>
    </xf>
    <xf numFmtId="49" fontId="1" fillId="5" borderId="15" xfId="15" applyNumberFormat="1" applyFont="1" applyFill="1" applyBorder="1" applyAlignment="1">
      <alignment horizontal="center" vertical="center"/>
    </xf>
    <xf numFmtId="49" fontId="4" fillId="6" borderId="12" xfId="15" applyNumberFormat="1" applyFont="1" applyFill="1" applyBorder="1" applyAlignment="1">
      <alignment horizontal="right" vertical="center" indent="1"/>
    </xf>
    <xf numFmtId="166" fontId="22" fillId="6" borderId="12" xfId="15" applyNumberFormat="1" applyFont="1" applyFill="1" applyBorder="1" applyAlignment="1">
      <alignment horizontal="left" vertical="center" indent="1"/>
    </xf>
    <xf numFmtId="49" fontId="4" fillId="5" borderId="10" xfId="15" applyNumberFormat="1" applyFont="1" applyFill="1" applyBorder="1" applyAlignment="1">
      <alignment horizontal="right" vertical="center" indent="1"/>
    </xf>
    <xf numFmtId="166" fontId="22" fillId="5" borderId="10" xfId="15" applyNumberFormat="1" applyFont="1" applyFill="1" applyBorder="1" applyAlignment="1">
      <alignment horizontal="left" vertical="center" indent="1"/>
    </xf>
    <xf numFmtId="49" fontId="4" fillId="6" borderId="10" xfId="15" applyNumberFormat="1" applyFont="1" applyFill="1" applyBorder="1" applyAlignment="1">
      <alignment horizontal="right" vertical="center" indent="1"/>
    </xf>
    <xf numFmtId="166" fontId="22" fillId="6" borderId="10" xfId="15" applyNumberFormat="1" applyFont="1" applyFill="1" applyBorder="1" applyAlignment="1">
      <alignment horizontal="left" vertical="center" indent="1"/>
    </xf>
    <xf numFmtId="49" fontId="4" fillId="5" borderId="11" xfId="15" applyNumberFormat="1" applyFont="1" applyFill="1" applyBorder="1" applyAlignment="1">
      <alignment horizontal="right" vertical="center" indent="1"/>
    </xf>
    <xf numFmtId="166" fontId="22" fillId="5" borderId="11" xfId="15" applyNumberFormat="1" applyFont="1" applyFill="1" applyBorder="1" applyAlignment="1">
      <alignment horizontal="left" vertical="center" indent="1"/>
    </xf>
    <xf numFmtId="49" fontId="22" fillId="6" borderId="14" xfId="15" applyNumberFormat="1" applyFont="1" applyFill="1" applyBorder="1" applyAlignment="1">
      <alignment horizontal="center" vertical="top" wrapText="1"/>
    </xf>
    <xf numFmtId="49" fontId="1" fillId="6" borderId="18" xfId="15" applyNumberFormat="1" applyFont="1" applyFill="1" applyBorder="1" applyAlignment="1">
      <alignment horizontal="center" wrapText="1"/>
    </xf>
    <xf numFmtId="0" fontId="11" fillId="0" borderId="0" xfId="15" applyFont="1" applyAlignment="1">
      <alignment vertical="center"/>
    </xf>
    <xf numFmtId="166" fontId="4" fillId="0" borderId="0" xfId="15" applyNumberFormat="1" applyFont="1" applyAlignment="1">
      <alignment horizontal="right" vertical="center" readingOrder="2"/>
    </xf>
    <xf numFmtId="49" fontId="1" fillId="0" borderId="0" xfId="15" applyNumberFormat="1" applyFont="1" applyBorder="1" applyAlignment="1">
      <alignment vertical="center"/>
    </xf>
    <xf numFmtId="0" fontId="26" fillId="0" borderId="0" xfId="0" applyFont="1" applyAlignment="1">
      <alignment vertical="center"/>
    </xf>
    <xf numFmtId="49" fontId="1" fillId="0" borderId="0" xfId="0" applyNumberFormat="1" applyFont="1" applyBorder="1" applyAlignment="1">
      <alignment vertical="center"/>
    </xf>
    <xf numFmtId="0" fontId="48" fillId="0" borderId="0" xfId="0" applyFont="1"/>
    <xf numFmtId="0" fontId="47" fillId="0" borderId="0" xfId="0" applyFont="1" applyAlignment="1">
      <alignment horizontal="left"/>
    </xf>
    <xf numFmtId="166" fontId="4" fillId="0" borderId="0" xfId="0" applyNumberFormat="1" applyFont="1" applyAlignment="1">
      <alignment horizontal="right" vertical="center"/>
    </xf>
    <xf numFmtId="49" fontId="1" fillId="5" borderId="11" xfId="15" applyNumberFormat="1" applyFont="1" applyFill="1" applyBorder="1" applyAlignment="1">
      <alignment horizontal="right" vertical="center" indent="1"/>
    </xf>
    <xf numFmtId="49" fontId="1" fillId="6" borderId="10" xfId="15" applyNumberFormat="1" applyFont="1" applyFill="1" applyBorder="1" applyAlignment="1">
      <alignment horizontal="right" vertical="center" indent="1"/>
    </xf>
    <xf numFmtId="166" fontId="22" fillId="5" borderId="12" xfId="15" applyNumberFormat="1" applyFont="1" applyFill="1" applyBorder="1" applyAlignment="1">
      <alignment horizontal="left" vertical="center" indent="1"/>
    </xf>
    <xf numFmtId="49" fontId="1" fillId="5" borderId="12" xfId="15" applyNumberFormat="1" applyFont="1" applyFill="1" applyBorder="1" applyAlignment="1">
      <alignment horizontal="right" vertical="center" indent="1"/>
    </xf>
    <xf numFmtId="49" fontId="16" fillId="6" borderId="15" xfId="15" applyNumberFormat="1" applyFont="1" applyFill="1" applyBorder="1" applyAlignment="1">
      <alignment horizontal="center" vertical="center"/>
    </xf>
    <xf numFmtId="49" fontId="1" fillId="6" borderId="15" xfId="15" applyNumberFormat="1" applyFont="1" applyFill="1" applyBorder="1" applyAlignment="1">
      <alignment horizontal="center" vertical="center"/>
    </xf>
    <xf numFmtId="49" fontId="50" fillId="0" borderId="0" xfId="15" applyNumberFormat="1" applyFont="1" applyAlignment="1">
      <alignment vertical="center"/>
    </xf>
    <xf numFmtId="49" fontId="50" fillId="0" borderId="0" xfId="15" applyNumberFormat="1" applyFont="1" applyAlignment="1">
      <alignment horizontal="center" vertical="center"/>
    </xf>
    <xf numFmtId="49" fontId="18" fillId="0" borderId="0" xfId="15" applyNumberFormat="1" applyFont="1" applyAlignment="1">
      <alignment vertical="center" wrapText="1"/>
    </xf>
    <xf numFmtId="49" fontId="18" fillId="0" borderId="0" xfId="15" applyNumberFormat="1" applyFont="1" applyAlignment="1">
      <alignment horizontal="center" vertical="center" wrapText="1"/>
    </xf>
    <xf numFmtId="166" fontId="4" fillId="0" borderId="0" xfId="15" applyNumberFormat="1" applyFont="1" applyAlignment="1">
      <alignment horizontal="right" vertical="center"/>
    </xf>
    <xf numFmtId="49" fontId="33" fillId="6" borderId="19" xfId="15" applyNumberFormat="1" applyFont="1" applyFill="1" applyBorder="1" applyAlignment="1">
      <alignment horizontal="center" vertical="center"/>
    </xf>
    <xf numFmtId="49" fontId="33" fillId="6" borderId="14" xfId="15" applyNumberFormat="1" applyFont="1" applyFill="1" applyBorder="1" applyAlignment="1">
      <alignment horizontal="center" vertical="center"/>
    </xf>
    <xf numFmtId="49" fontId="2" fillId="6" borderId="14" xfId="15" applyNumberFormat="1" applyFont="1" applyFill="1" applyBorder="1" applyAlignment="1">
      <alignment horizontal="center" vertical="center"/>
    </xf>
    <xf numFmtId="0" fontId="33" fillId="8" borderId="54" xfId="0" applyFont="1" applyFill="1" applyBorder="1" applyAlignment="1">
      <alignment horizontal="left" vertical="center" wrapText="1" indent="1" readingOrder="1"/>
    </xf>
    <xf numFmtId="49" fontId="27" fillId="5" borderId="11" xfId="15" applyNumberFormat="1" applyFont="1" applyFill="1" applyBorder="1" applyAlignment="1">
      <alignment horizontal="right" vertical="center" indent="1"/>
    </xf>
    <xf numFmtId="0" fontId="2" fillId="5" borderId="0" xfId="15" applyFill="1"/>
    <xf numFmtId="0" fontId="22" fillId="9" borderId="54" xfId="0" applyFont="1" applyFill="1" applyBorder="1" applyAlignment="1">
      <alignment horizontal="left" vertical="center" wrapText="1" indent="2" readingOrder="1"/>
    </xf>
    <xf numFmtId="166" fontId="1" fillId="6" borderId="10" xfId="15" applyNumberFormat="1" applyFont="1" applyFill="1" applyBorder="1" applyAlignment="1">
      <alignment vertical="center"/>
    </xf>
    <xf numFmtId="49" fontId="1" fillId="6" borderId="10" xfId="15" applyNumberFormat="1" applyFont="1" applyFill="1" applyBorder="1" applyAlignment="1">
      <alignment horizontal="right" vertical="center" indent="2" readingOrder="2"/>
    </xf>
    <xf numFmtId="0" fontId="22" fillId="8" borderId="54" xfId="0" applyFont="1" applyFill="1" applyBorder="1" applyAlignment="1">
      <alignment horizontal="left" vertical="center" wrapText="1" indent="2" readingOrder="1"/>
    </xf>
    <xf numFmtId="49" fontId="1" fillId="5" borderId="11" xfId="15" applyNumberFormat="1" applyFont="1" applyFill="1" applyBorder="1" applyAlignment="1">
      <alignment horizontal="right" vertical="center" indent="2" readingOrder="2"/>
    </xf>
    <xf numFmtId="0" fontId="22" fillId="8" borderId="55" xfId="0" applyFont="1" applyFill="1" applyBorder="1" applyAlignment="1">
      <alignment horizontal="left" vertical="center" wrapText="1" indent="2" readingOrder="1"/>
    </xf>
    <xf numFmtId="49" fontId="1" fillId="5" borderId="19" xfId="15" applyNumberFormat="1" applyFont="1" applyFill="1" applyBorder="1" applyAlignment="1">
      <alignment horizontal="right" vertical="center" indent="2" readingOrder="2"/>
    </xf>
    <xf numFmtId="49" fontId="1" fillId="6" borderId="15" xfId="15" applyNumberFormat="1" applyFont="1" applyFill="1" applyBorder="1" applyAlignment="1">
      <alignment horizontal="right" vertical="center" indent="1"/>
    </xf>
    <xf numFmtId="166" fontId="33" fillId="6" borderId="15" xfId="15" applyNumberFormat="1" applyFont="1" applyFill="1" applyBorder="1" applyAlignment="1">
      <alignment horizontal="left" vertical="center" indent="1"/>
    </xf>
    <xf numFmtId="166" fontId="1" fillId="5" borderId="11" xfId="15" applyNumberFormat="1" applyFont="1" applyFill="1" applyBorder="1" applyAlignment="1">
      <alignment horizontal="right" vertical="center"/>
    </xf>
    <xf numFmtId="0" fontId="22" fillId="6" borderId="54" xfId="0" applyFont="1" applyFill="1" applyBorder="1" applyAlignment="1">
      <alignment horizontal="left" vertical="center" wrapText="1" indent="2" readingOrder="1"/>
    </xf>
    <xf numFmtId="166" fontId="1" fillId="6" borderId="10" xfId="15" applyNumberFormat="1" applyFont="1" applyFill="1" applyBorder="1" applyAlignment="1">
      <alignment horizontal="right" vertical="center"/>
    </xf>
    <xf numFmtId="0" fontId="22" fillId="6" borderId="55" xfId="0" applyFont="1" applyFill="1" applyBorder="1" applyAlignment="1">
      <alignment horizontal="left" vertical="center" wrapText="1" indent="2" readingOrder="1"/>
    </xf>
    <xf numFmtId="166" fontId="1" fillId="6" borderId="12" xfId="15" applyNumberFormat="1" applyFont="1" applyFill="1" applyBorder="1" applyAlignment="1">
      <alignment horizontal="right" vertical="center"/>
    </xf>
    <xf numFmtId="49" fontId="1" fillId="6" borderId="12" xfId="15" applyNumberFormat="1" applyFont="1" applyFill="1" applyBorder="1" applyAlignment="1">
      <alignment horizontal="right" vertical="center" indent="2" readingOrder="2"/>
    </xf>
    <xf numFmtId="49" fontId="1" fillId="5" borderId="15" xfId="15" applyNumberFormat="1" applyFont="1" applyFill="1" applyBorder="1" applyAlignment="1">
      <alignment horizontal="right" vertical="center" indent="1"/>
    </xf>
    <xf numFmtId="166" fontId="33" fillId="5" borderId="15" xfId="15" applyNumberFormat="1" applyFont="1" applyFill="1" applyBorder="1" applyAlignment="1">
      <alignment horizontal="left" vertical="center" indent="1"/>
    </xf>
    <xf numFmtId="0" fontId="33" fillId="6" borderId="54" xfId="0" applyFont="1" applyFill="1" applyBorder="1" applyAlignment="1">
      <alignment horizontal="left" vertical="center" wrapText="1" indent="2" readingOrder="1"/>
    </xf>
    <xf numFmtId="166" fontId="1" fillId="6" borderId="11" xfId="15" applyNumberFormat="1" applyFont="1" applyFill="1" applyBorder="1" applyAlignment="1">
      <alignment horizontal="right" vertical="center"/>
    </xf>
    <xf numFmtId="49" fontId="4" fillId="6" borderId="11" xfId="15" applyNumberFormat="1" applyFont="1" applyFill="1" applyBorder="1" applyAlignment="1">
      <alignment horizontal="right" vertical="center" wrapText="1" indent="1"/>
    </xf>
    <xf numFmtId="0" fontId="33" fillId="8" borderId="54" xfId="0" applyFont="1" applyFill="1" applyBorder="1" applyAlignment="1">
      <alignment horizontal="left" vertical="center" wrapText="1" indent="2" readingOrder="1"/>
    </xf>
    <xf numFmtId="49" fontId="4" fillId="5" borderId="10" xfId="15" applyNumberFormat="1" applyFont="1" applyFill="1" applyBorder="1" applyAlignment="1">
      <alignment horizontal="right" vertical="center" wrapText="1" indent="1"/>
    </xf>
    <xf numFmtId="49" fontId="4" fillId="6" borderId="10" xfId="15" applyNumberFormat="1" applyFont="1" applyFill="1" applyBorder="1" applyAlignment="1">
      <alignment horizontal="right" vertical="center" wrapText="1" indent="1"/>
    </xf>
    <xf numFmtId="0" fontId="33" fillId="6" borderId="56" xfId="0" applyFont="1" applyFill="1" applyBorder="1" applyAlignment="1">
      <alignment horizontal="left" vertical="center" wrapText="1" indent="2" readingOrder="1"/>
    </xf>
    <xf numFmtId="166" fontId="1" fillId="6" borderId="13" xfId="15" applyNumberFormat="1" applyFont="1" applyFill="1" applyBorder="1" applyAlignment="1">
      <alignment horizontal="right" vertical="center"/>
    </xf>
    <xf numFmtId="49" fontId="4" fillId="6" borderId="13" xfId="15" applyNumberFormat="1" applyFont="1" applyFill="1" applyBorder="1" applyAlignment="1">
      <alignment horizontal="right" vertical="center" wrapText="1" indent="1"/>
    </xf>
    <xf numFmtId="1" fontId="1" fillId="5" borderId="15" xfId="15" applyNumberFormat="1" applyFont="1" applyFill="1" applyBorder="1" applyAlignment="1">
      <alignment horizontal="right" vertical="center" indent="1"/>
    </xf>
    <xf numFmtId="2" fontId="1" fillId="5" borderId="15" xfId="15" applyNumberFormat="1" applyFont="1" applyFill="1" applyBorder="1" applyAlignment="1">
      <alignment horizontal="right" vertical="center" indent="1"/>
    </xf>
    <xf numFmtId="166" fontId="1" fillId="5" borderId="15" xfId="15" applyNumberFormat="1" applyFont="1" applyFill="1" applyBorder="1" applyAlignment="1">
      <alignment horizontal="right" vertical="center" indent="1"/>
    </xf>
    <xf numFmtId="166" fontId="2" fillId="6" borderId="12" xfId="15" applyNumberFormat="1" applyFont="1" applyFill="1" applyBorder="1" applyAlignment="1">
      <alignment horizontal="right" vertical="center" indent="1"/>
    </xf>
    <xf numFmtId="2" fontId="2" fillId="6" borderId="12" xfId="15" applyNumberFormat="1" applyFont="1" applyFill="1" applyBorder="1" applyAlignment="1">
      <alignment horizontal="right" vertical="center" indent="1"/>
    </xf>
    <xf numFmtId="166" fontId="2" fillId="0" borderId="10" xfId="15" applyNumberFormat="1" applyFont="1" applyBorder="1" applyAlignment="1">
      <alignment horizontal="right" vertical="center" indent="1"/>
    </xf>
    <xf numFmtId="2" fontId="2" fillId="0" borderId="10" xfId="15" applyNumberFormat="1" applyFont="1" applyBorder="1" applyAlignment="1">
      <alignment horizontal="right" vertical="center" indent="1"/>
    </xf>
    <xf numFmtId="166" fontId="2" fillId="6" borderId="10" xfId="15" applyNumberFormat="1" applyFont="1" applyFill="1" applyBorder="1" applyAlignment="1">
      <alignment horizontal="right" vertical="center" indent="1"/>
    </xf>
    <xf numFmtId="2" fontId="2" fillId="6" borderId="10" xfId="15" applyNumberFormat="1" applyFont="1" applyFill="1" applyBorder="1" applyAlignment="1">
      <alignment horizontal="right" vertical="center" indent="1"/>
    </xf>
    <xf numFmtId="166" fontId="2" fillId="0" borderId="11" xfId="15" applyNumberFormat="1" applyFont="1" applyBorder="1" applyAlignment="1">
      <alignment horizontal="right" vertical="center" indent="1"/>
    </xf>
    <xf numFmtId="2" fontId="2" fillId="0" borderId="11" xfId="15" applyNumberFormat="1" applyFont="1" applyBorder="1" applyAlignment="1">
      <alignment horizontal="right" vertical="center" indent="1"/>
    </xf>
    <xf numFmtId="49" fontId="50" fillId="0" borderId="0" xfId="0" applyNumberFormat="1" applyFont="1" applyAlignment="1">
      <alignment vertical="center"/>
    </xf>
    <xf numFmtId="49" fontId="50" fillId="0" borderId="0" xfId="0" applyNumberFormat="1" applyFont="1" applyAlignment="1">
      <alignment horizontal="center" vertical="center"/>
    </xf>
    <xf numFmtId="49" fontId="18" fillId="0" borderId="0" xfId="0" applyNumberFormat="1" applyFont="1" applyAlignment="1">
      <alignment vertical="center" wrapText="1"/>
    </xf>
    <xf numFmtId="49" fontId="18" fillId="0" borderId="0" xfId="0" applyNumberFormat="1" applyFont="1" applyAlignment="1">
      <alignment horizontal="center" vertical="center" wrapText="1"/>
    </xf>
    <xf numFmtId="0" fontId="47" fillId="0" borderId="0" xfId="0" applyFont="1" applyBorder="1" applyAlignment="1">
      <alignment horizontal="right"/>
    </xf>
    <xf numFmtId="49" fontId="1" fillId="6" borderId="19" xfId="15" applyNumberFormat="1" applyFont="1" applyFill="1" applyBorder="1" applyAlignment="1">
      <alignment horizontal="center"/>
    </xf>
    <xf numFmtId="49" fontId="36" fillId="6" borderId="14" xfId="15" applyNumberFormat="1" applyFont="1" applyFill="1" applyBorder="1" applyAlignment="1">
      <alignment horizontal="center" vertical="top"/>
    </xf>
    <xf numFmtId="0" fontId="33" fillId="8" borderId="54" xfId="0" applyFont="1" applyFill="1" applyBorder="1" applyAlignment="1">
      <alignment horizontal="left" vertical="center" wrapText="1" indent="1"/>
    </xf>
    <xf numFmtId="0" fontId="22" fillId="9" borderId="54" xfId="0" applyFont="1" applyFill="1" applyBorder="1" applyAlignment="1">
      <alignment horizontal="left" vertical="center" wrapText="1" indent="2"/>
    </xf>
    <xf numFmtId="0" fontId="22" fillId="8" borderId="54" xfId="0" applyFont="1" applyFill="1" applyBorder="1" applyAlignment="1">
      <alignment horizontal="left" vertical="center" wrapText="1" indent="2"/>
    </xf>
    <xf numFmtId="0" fontId="22" fillId="8" borderId="55" xfId="0" applyFont="1" applyFill="1" applyBorder="1" applyAlignment="1">
      <alignment horizontal="left" vertical="center" wrapText="1" indent="2"/>
    </xf>
    <xf numFmtId="0" fontId="22" fillId="9" borderId="55" xfId="0" applyFont="1" applyFill="1" applyBorder="1" applyAlignment="1">
      <alignment horizontal="left" vertical="center" wrapText="1" indent="2"/>
    </xf>
    <xf numFmtId="166" fontId="1" fillId="5" borderId="10" xfId="15" applyNumberFormat="1" applyFont="1" applyFill="1" applyBorder="1" applyAlignment="1">
      <alignment horizontal="right" vertical="center"/>
    </xf>
    <xf numFmtId="166" fontId="2" fillId="0" borderId="12" xfId="15" applyNumberFormat="1" applyFont="1" applyBorder="1" applyAlignment="1">
      <alignment horizontal="right" vertical="center" indent="1"/>
    </xf>
    <xf numFmtId="2" fontId="2" fillId="0" borderId="12" xfId="15" applyNumberFormat="1" applyFont="1" applyBorder="1" applyAlignment="1">
      <alignment horizontal="right" vertical="center" indent="1"/>
    </xf>
    <xf numFmtId="166" fontId="1" fillId="6" borderId="15" xfId="15" applyNumberFormat="1" applyFont="1" applyFill="1" applyBorder="1" applyAlignment="1">
      <alignment horizontal="right" vertical="center" indent="1"/>
    </xf>
    <xf numFmtId="2" fontId="1" fillId="6" borderId="15" xfId="15" applyNumberFormat="1" applyFont="1" applyFill="1" applyBorder="1" applyAlignment="1">
      <alignment horizontal="right" vertical="center" indent="1"/>
    </xf>
    <xf numFmtId="0" fontId="11" fillId="0" borderId="0" xfId="0" applyFont="1" applyBorder="1" applyAlignment="1">
      <alignment vertical="center"/>
    </xf>
    <xf numFmtId="0" fontId="2" fillId="0" borderId="0" xfId="0" applyFont="1" applyBorder="1" applyAlignment="1">
      <alignment horizontal="left" vertical="center"/>
    </xf>
    <xf numFmtId="0" fontId="51" fillId="0" borderId="0" xfId="0" applyFont="1" applyAlignment="1">
      <alignment horizontal="justify" vertical="center"/>
    </xf>
    <xf numFmtId="0" fontId="52" fillId="0" borderId="0" xfId="0" applyFont="1" applyAlignment="1">
      <alignment horizontal="right" vertical="top" wrapText="1"/>
    </xf>
    <xf numFmtId="0" fontId="52" fillId="0" borderId="0" xfId="0" applyFont="1" applyAlignment="1">
      <alignment horizontal="right" vertical="top" wrapText="1" readingOrder="2"/>
    </xf>
    <xf numFmtId="0" fontId="36" fillId="0" borderId="0" xfId="0" applyFont="1" applyBorder="1" applyAlignment="1">
      <alignment horizontal="justify" vertical="top" wrapText="1"/>
    </xf>
    <xf numFmtId="0" fontId="36" fillId="0" borderId="0" xfId="0" applyFont="1" applyBorder="1" applyAlignment="1">
      <alignment horizontal="justify" vertical="center" wrapText="1"/>
    </xf>
    <xf numFmtId="0" fontId="36" fillId="0" borderId="0" xfId="0" applyFont="1" applyAlignment="1">
      <alignment horizontal="justify" vertical="center"/>
    </xf>
    <xf numFmtId="0" fontId="53" fillId="0" borderId="0" xfId="0" applyFont="1" applyAlignment="1">
      <alignment horizontal="center"/>
    </xf>
    <xf numFmtId="0" fontId="2" fillId="0" borderId="0" xfId="13" applyFont="1"/>
    <xf numFmtId="0" fontId="2" fillId="0" borderId="0" xfId="13" applyFont="1" applyAlignment="1">
      <alignment vertical="center"/>
    </xf>
    <xf numFmtId="0" fontId="55" fillId="0" borderId="0" xfId="13" applyFont="1" applyAlignment="1">
      <alignment horizontal="center" vertical="top" wrapText="1"/>
    </xf>
    <xf numFmtId="0" fontId="56" fillId="0" borderId="0" xfId="13" applyFont="1" applyAlignment="1">
      <alignment horizontal="center" vertical="center" wrapText="1"/>
    </xf>
    <xf numFmtId="0" fontId="57" fillId="0" borderId="0" xfId="13" applyFont="1" applyAlignment="1">
      <alignment horizontal="center" vertical="center" wrapText="1"/>
    </xf>
    <xf numFmtId="0" fontId="1" fillId="6" borderId="14" xfId="6" applyFont="1" applyFill="1" applyBorder="1" applyAlignment="1">
      <alignment horizontal="center" vertical="center" wrapText="1" readingOrder="1"/>
    </xf>
    <xf numFmtId="0" fontId="2" fillId="5" borderId="19" xfId="20" applyNumberFormat="1" applyFont="1" applyFill="1" applyBorder="1" applyAlignment="1">
      <alignment horizontal="center" vertical="center"/>
    </xf>
    <xf numFmtId="164" fontId="2" fillId="5" borderId="19" xfId="20" applyNumberFormat="1" applyFont="1" applyFill="1" applyBorder="1" applyAlignment="1">
      <alignment horizontal="center" vertical="center"/>
    </xf>
    <xf numFmtId="0" fontId="2" fillId="5" borderId="19" xfId="18" applyNumberFormat="1" applyFont="1" applyFill="1" applyBorder="1" applyAlignment="1">
      <alignment horizontal="center" vertical="center"/>
    </xf>
    <xf numFmtId="164" fontId="2" fillId="6" borderId="10"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0" fontId="2" fillId="3" borderId="19" xfId="18" applyNumberFormat="1" applyFont="1" applyFill="1" applyBorder="1" applyAlignment="1">
      <alignment horizontal="center" vertical="center"/>
    </xf>
    <xf numFmtId="164" fontId="2" fillId="3" borderId="19" xfId="18" applyNumberFormat="1" applyFont="1" applyFill="1" applyBorder="1" applyAlignment="1">
      <alignment horizontal="center" vertical="center"/>
    </xf>
    <xf numFmtId="0" fontId="1" fillId="0" borderId="0" xfId="21" applyFont="1" applyBorder="1" applyAlignment="1">
      <alignment horizontal="right" vertical="center" readingOrder="2"/>
    </xf>
    <xf numFmtId="164" fontId="2" fillId="5" borderId="0" xfId="30" applyNumberFormat="1" applyFont="1" applyFill="1" applyBorder="1">
      <alignment horizontal="right" vertical="center" indent="1"/>
    </xf>
    <xf numFmtId="164" fontId="2" fillId="6" borderId="0" xfId="30" applyNumberFormat="1" applyFont="1" applyFill="1" applyBorder="1" applyAlignment="1">
      <alignment horizontal="center" vertical="center"/>
    </xf>
    <xf numFmtId="0" fontId="2" fillId="4" borderId="0" xfId="18" applyNumberFormat="1" applyFont="1" applyFill="1" applyBorder="1" applyAlignment="1">
      <alignment horizontal="center" vertical="center"/>
    </xf>
    <xf numFmtId="164" fontId="2" fillId="5" borderId="0" xfId="30" applyNumberFormat="1" applyFont="1" applyFill="1" applyBorder="1" applyAlignment="1">
      <alignment horizontal="center" vertical="center"/>
    </xf>
    <xf numFmtId="164" fontId="2" fillId="6" borderId="50" xfId="3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164" fontId="2" fillId="5" borderId="49" xfId="30" applyNumberFormat="1" applyFont="1" applyFill="1" applyBorder="1" applyAlignment="1">
      <alignment horizontal="center" vertical="center"/>
    </xf>
    <xf numFmtId="164" fontId="2" fillId="5" borderId="57" xfId="30" applyNumberFormat="1" applyFont="1" applyFill="1" applyBorder="1" applyAlignment="1">
      <alignment horizontal="center" vertical="center"/>
    </xf>
    <xf numFmtId="164" fontId="2" fillId="6" borderId="23" xfId="3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164" fontId="2" fillId="6" borderId="16" xfId="30" applyNumberFormat="1" applyFont="1" applyFill="1" applyBorder="1" applyAlignment="1">
      <alignment horizontal="center" vertical="center"/>
    </xf>
    <xf numFmtId="164" fontId="2" fillId="5" borderId="16" xfId="30" applyNumberFormat="1" applyFont="1" applyFill="1" applyBorder="1">
      <alignment horizontal="right" vertical="center" indent="1"/>
    </xf>
    <xf numFmtId="164" fontId="2" fillId="6" borderId="17" xfId="30" applyNumberFormat="1" applyFont="1" applyFill="1" applyBorder="1">
      <alignment horizontal="right" vertical="center" indent="1"/>
    </xf>
    <xf numFmtId="164" fontId="2" fillId="5" borderId="17" xfId="30" applyNumberFormat="1" applyFont="1" applyFill="1" applyBorder="1" applyAlignment="1">
      <alignment horizontal="center" vertical="center"/>
    </xf>
    <xf numFmtId="164" fontId="2" fillId="6" borderId="37" xfId="30" applyNumberFormat="1" applyFont="1" applyFill="1" applyBorder="1">
      <alignment horizontal="right" vertical="center" indent="1"/>
    </xf>
    <xf numFmtId="0" fontId="48" fillId="0" borderId="0" xfId="15" applyFont="1"/>
    <xf numFmtId="0" fontId="47" fillId="0" borderId="0" xfId="15" applyFont="1" applyAlignment="1">
      <alignment horizontal="left"/>
    </xf>
    <xf numFmtId="0" fontId="2" fillId="6" borderId="12" xfId="30" applyFont="1" applyFill="1" applyBorder="1">
      <alignment horizontal="right" vertical="center" indent="1"/>
    </xf>
    <xf numFmtId="0" fontId="2" fillId="5" borderId="13" xfId="30" applyFont="1" applyFill="1" applyBorder="1">
      <alignment horizontal="right" vertical="center" indent="1"/>
    </xf>
    <xf numFmtId="0" fontId="2" fillId="6" borderId="13" xfId="30" applyFont="1" applyFill="1" applyBorder="1">
      <alignment horizontal="right" vertical="center" indent="1"/>
    </xf>
    <xf numFmtId="0" fontId="2" fillId="6" borderId="10" xfId="30" applyFont="1" applyFill="1" applyBorder="1">
      <alignment horizontal="right" vertical="center" indent="1"/>
    </xf>
    <xf numFmtId="166" fontId="1" fillId="5" borderId="10" xfId="15" applyNumberFormat="1" applyFont="1" applyFill="1" applyBorder="1" applyAlignment="1">
      <alignment vertical="center"/>
    </xf>
    <xf numFmtId="166" fontId="1" fillId="5" borderId="12" xfId="15" applyNumberFormat="1" applyFont="1" applyFill="1" applyBorder="1" applyAlignment="1">
      <alignment vertical="center"/>
    </xf>
    <xf numFmtId="0" fontId="58" fillId="0" borderId="0" xfId="0" applyFont="1" applyAlignment="1">
      <alignment horizontal="center" vertical="center"/>
    </xf>
    <xf numFmtId="0" fontId="59" fillId="0" borderId="0" xfId="13" applyFont="1" applyAlignment="1">
      <alignment horizontal="center" wrapText="1"/>
    </xf>
    <xf numFmtId="0" fontId="60" fillId="0" borderId="0" xfId="13" applyFont="1" applyAlignment="1">
      <alignment horizontal="center" vertical="top" wrapText="1"/>
    </xf>
    <xf numFmtId="0" fontId="61" fillId="0" borderId="0" xfId="0" applyFont="1" applyAlignment="1">
      <alignment horizontal="center" vertical="center"/>
    </xf>
    <xf numFmtId="0" fontId="62" fillId="0" borderId="0" xfId="0" applyFont="1" applyAlignment="1">
      <alignment horizontal="centerContinuous" vertical="center"/>
    </xf>
    <xf numFmtId="0" fontId="1" fillId="6" borderId="18" xfId="27" applyFont="1" applyFill="1" applyBorder="1" applyAlignment="1">
      <alignment horizontal="center" vertical="center" wrapText="1"/>
    </xf>
    <xf numFmtId="0" fontId="1" fillId="5" borderId="0" xfId="31" applyFont="1" applyFill="1" applyBorder="1" applyAlignment="1">
      <alignment horizontal="center" vertical="center" wrapText="1"/>
    </xf>
    <xf numFmtId="0" fontId="16" fillId="6" borderId="18" xfId="6" applyFont="1" applyFill="1" applyBorder="1">
      <alignment horizontal="center" vertical="center" wrapText="1"/>
    </xf>
    <xf numFmtId="164" fontId="2" fillId="6" borderId="13" xfId="30" applyNumberFormat="1" applyFont="1" applyFill="1" applyBorder="1">
      <alignment horizontal="right" vertical="center" indent="1"/>
    </xf>
    <xf numFmtId="164" fontId="1" fillId="6" borderId="13" xfId="28" applyNumberFormat="1" applyFont="1" applyFill="1" applyBorder="1">
      <alignment horizontal="right" vertical="center" indent="1"/>
    </xf>
    <xf numFmtId="164" fontId="2" fillId="5" borderId="32" xfId="30" applyNumberFormat="1" applyFont="1" applyFill="1" applyBorder="1">
      <alignment horizontal="right" vertical="center" indent="1"/>
    </xf>
    <xf numFmtId="164" fontId="1" fillId="5" borderId="32" xfId="28" applyNumberFormat="1" applyFont="1" applyFill="1" applyBorder="1">
      <alignment horizontal="right" vertical="center" indent="1"/>
    </xf>
    <xf numFmtId="164" fontId="2" fillId="5" borderId="10" xfId="30" applyNumberFormat="1" applyFont="1" applyFill="1" applyBorder="1">
      <alignment horizontal="right" vertical="center" indent="1"/>
    </xf>
    <xf numFmtId="164" fontId="1" fillId="5" borderId="10" xfId="28" applyNumberFormat="1" applyFont="1" applyFill="1" applyBorder="1">
      <alignment horizontal="right" vertical="center" indent="1"/>
    </xf>
    <xf numFmtId="0" fontId="4" fillId="5" borderId="59" xfId="29" applyFont="1" applyFill="1" applyBorder="1" applyAlignment="1">
      <alignment horizontal="center" vertical="center" wrapText="1" readingOrder="2"/>
    </xf>
    <xf numFmtId="0" fontId="2" fillId="5" borderId="60" xfId="30" applyFont="1" applyFill="1" applyBorder="1" applyAlignment="1">
      <alignment horizontal="right" vertical="center" indent="1"/>
    </xf>
    <xf numFmtId="0" fontId="4" fillId="6" borderId="61" xfId="29" applyFont="1" applyFill="1" applyBorder="1" applyAlignment="1">
      <alignment horizontal="center" vertical="center" wrapText="1" readingOrder="2"/>
    </xf>
    <xf numFmtId="0" fontId="2" fillId="6" borderId="62" xfId="30" applyFont="1" applyFill="1" applyBorder="1" applyAlignment="1">
      <alignment horizontal="right" vertical="center" indent="1"/>
    </xf>
    <xf numFmtId="14" fontId="1" fillId="6" borderId="62" xfId="31" applyNumberFormat="1" applyFont="1" applyFill="1" applyBorder="1" applyAlignment="1">
      <alignment horizontal="center" vertical="center" wrapText="1"/>
    </xf>
    <xf numFmtId="0" fontId="4" fillId="5" borderId="61" xfId="29" applyFont="1" applyFill="1" applyBorder="1" applyAlignment="1">
      <alignment horizontal="center" vertical="center" wrapText="1" readingOrder="2"/>
    </xf>
    <xf numFmtId="0" fontId="2" fillId="5" borderId="62" xfId="30" applyFont="1" applyFill="1" applyBorder="1" applyAlignment="1">
      <alignment horizontal="right" vertical="center" indent="1"/>
    </xf>
    <xf numFmtId="0" fontId="4" fillId="5" borderId="63" xfId="29" applyFont="1" applyFill="1" applyBorder="1" applyAlignment="1">
      <alignment horizontal="center" vertical="center" wrapText="1" readingOrder="2"/>
    </xf>
    <xf numFmtId="0" fontId="2" fillId="5" borderId="64" xfId="30" applyFont="1" applyFill="1" applyBorder="1" applyAlignment="1">
      <alignment horizontal="right" vertical="center" indent="1"/>
    </xf>
    <xf numFmtId="0" fontId="1" fillId="5" borderId="60" xfId="30" applyFont="1" applyFill="1" applyBorder="1" applyAlignment="1">
      <alignment horizontal="right" vertical="center" indent="1"/>
    </xf>
    <xf numFmtId="0" fontId="1" fillId="6" borderId="62" xfId="30" applyFont="1" applyFill="1" applyBorder="1" applyAlignment="1">
      <alignment horizontal="right" vertical="center" indent="1"/>
    </xf>
    <xf numFmtId="0" fontId="1" fillId="5" borderId="62" xfId="30" applyFont="1" applyFill="1" applyBorder="1" applyAlignment="1">
      <alignment horizontal="right" vertical="center" indent="1"/>
    </xf>
    <xf numFmtId="0" fontId="1" fillId="5" borderId="64" xfId="30" applyFont="1" applyFill="1" applyBorder="1" applyAlignment="1">
      <alignment horizontal="right" vertical="center" indent="1"/>
    </xf>
    <xf numFmtId="0" fontId="4" fillId="5" borderId="68" xfId="29" applyFont="1" applyFill="1" applyBorder="1" applyAlignment="1">
      <alignment horizontal="center" vertical="center" wrapText="1" readingOrder="2"/>
    </xf>
    <xf numFmtId="164" fontId="2" fillId="5" borderId="68" xfId="30" applyNumberFormat="1" applyFont="1" applyFill="1" applyBorder="1" applyAlignment="1">
      <alignment vertical="center"/>
    </xf>
    <xf numFmtId="164" fontId="1" fillId="5" borderId="68" xfId="28" applyNumberFormat="1" applyFont="1" applyFill="1" applyBorder="1" applyAlignment="1">
      <alignment vertical="center"/>
    </xf>
    <xf numFmtId="0" fontId="2" fillId="5" borderId="68" xfId="31" applyFont="1" applyFill="1" applyBorder="1" applyAlignment="1">
      <alignment horizontal="center" vertical="center" wrapText="1"/>
    </xf>
    <xf numFmtId="0" fontId="4" fillId="6" borderId="68" xfId="29" applyFont="1" applyFill="1" applyBorder="1" applyAlignment="1">
      <alignment horizontal="center" vertical="center" wrapText="1" readingOrder="2"/>
    </xf>
    <xf numFmtId="164" fontId="2" fillId="6" borderId="68" xfId="30" applyNumberFormat="1" applyFont="1" applyFill="1" applyBorder="1" applyAlignment="1">
      <alignment vertical="center"/>
    </xf>
    <xf numFmtId="164" fontId="1" fillId="6" borderId="68" xfId="28" applyNumberFormat="1" applyFont="1" applyFill="1" applyBorder="1" applyAlignment="1">
      <alignment vertical="center"/>
    </xf>
    <xf numFmtId="0" fontId="2" fillId="6" borderId="68" xfId="31" applyFont="1" applyFill="1" applyBorder="1" applyAlignment="1">
      <alignment horizontal="center" vertical="center" wrapText="1"/>
    </xf>
    <xf numFmtId="164" fontId="1" fillId="6" borderId="68" xfId="30" applyNumberFormat="1" applyFont="1" applyFill="1" applyBorder="1" applyAlignment="1">
      <alignment vertical="center"/>
    </xf>
    <xf numFmtId="0" fontId="4" fillId="5" borderId="67" xfId="29" applyFont="1" applyFill="1" applyBorder="1" applyAlignment="1">
      <alignment horizontal="center" vertical="center" wrapText="1" readingOrder="2"/>
    </xf>
    <xf numFmtId="164" fontId="2" fillId="5" borderId="67" xfId="30" applyNumberFormat="1" applyFont="1" applyFill="1" applyBorder="1" applyAlignment="1">
      <alignment vertical="center"/>
    </xf>
    <xf numFmtId="164" fontId="1" fillId="5" borderId="67" xfId="28" applyNumberFormat="1" applyFont="1" applyFill="1" applyBorder="1" applyAlignment="1">
      <alignment vertical="center"/>
    </xf>
    <xf numFmtId="0" fontId="2" fillId="5" borderId="67" xfId="31" applyFont="1" applyFill="1" applyBorder="1" applyAlignment="1">
      <alignment horizontal="center" vertical="center" wrapText="1"/>
    </xf>
    <xf numFmtId="0" fontId="4" fillId="5" borderId="69" xfId="29" applyFont="1" applyFill="1" applyBorder="1" applyAlignment="1">
      <alignment horizontal="center" vertical="center" wrapText="1" readingOrder="2"/>
    </xf>
    <xf numFmtId="164" fontId="2" fillId="5" borderId="69" xfId="30" applyNumberFormat="1" applyFont="1" applyFill="1" applyBorder="1" applyAlignment="1">
      <alignment vertical="center"/>
    </xf>
    <xf numFmtId="164" fontId="1" fillId="5" borderId="69" xfId="28" applyNumberFormat="1" applyFont="1" applyFill="1" applyBorder="1" applyAlignment="1">
      <alignment vertical="center"/>
    </xf>
    <xf numFmtId="0" fontId="2" fillId="5" borderId="69" xfId="31" applyFont="1" applyFill="1" applyBorder="1" applyAlignment="1">
      <alignment horizontal="center" vertical="center" wrapText="1"/>
    </xf>
    <xf numFmtId="0" fontId="2" fillId="5" borderId="15" xfId="30" applyFont="1" applyFill="1" applyBorder="1">
      <alignment horizontal="right" vertical="center" indent="1"/>
    </xf>
    <xf numFmtId="0" fontId="1" fillId="5" borderId="15" xfId="30" applyFont="1" applyFill="1" applyBorder="1">
      <alignment horizontal="right" vertical="center" indent="1"/>
    </xf>
    <xf numFmtId="0" fontId="1" fillId="6" borderId="12" xfId="30" applyFont="1" applyFill="1" applyBorder="1">
      <alignment horizontal="right" vertical="center" indent="1"/>
    </xf>
    <xf numFmtId="0" fontId="1" fillId="5" borderId="13" xfId="30" applyFont="1" applyFill="1" applyBorder="1">
      <alignment horizontal="right" vertical="center" indent="1"/>
    </xf>
    <xf numFmtId="0" fontId="1" fillId="6" borderId="13" xfId="30" applyFont="1" applyFill="1" applyBorder="1">
      <alignment horizontal="right" vertical="center" indent="1"/>
    </xf>
    <xf numFmtId="0" fontId="2" fillId="5" borderId="74" xfId="30" applyFont="1" applyFill="1" applyBorder="1">
      <alignment horizontal="right" vertical="center" indent="1"/>
    </xf>
    <xf numFmtId="0" fontId="2" fillId="6" borderId="74" xfId="30" applyFont="1" applyFill="1" applyBorder="1">
      <alignment horizontal="right" vertical="center" indent="1"/>
    </xf>
    <xf numFmtId="0" fontId="2" fillId="5" borderId="71" xfId="30" applyFont="1" applyFill="1" applyBorder="1">
      <alignment horizontal="right" vertical="center" indent="1"/>
    </xf>
    <xf numFmtId="0" fontId="2" fillId="5" borderId="77" xfId="30" applyFont="1" applyFill="1" applyBorder="1">
      <alignment horizontal="right" vertical="center" indent="1"/>
    </xf>
    <xf numFmtId="0" fontId="4" fillId="5" borderId="0" xfId="29" applyFont="1" applyFill="1" applyBorder="1" applyAlignment="1">
      <alignment horizontal="center" vertical="center" wrapText="1" readingOrder="2"/>
    </xf>
    <xf numFmtId="0" fontId="2" fillId="5" borderId="0" xfId="30" applyFont="1" applyFill="1" applyBorder="1">
      <alignment horizontal="right" vertical="center" indent="1"/>
    </xf>
    <xf numFmtId="0" fontId="1" fillId="5" borderId="0" xfId="28" applyFont="1" applyFill="1" applyBorder="1">
      <alignment horizontal="right" vertical="center" indent="1"/>
    </xf>
    <xf numFmtId="0" fontId="2" fillId="5" borderId="10" xfId="30" applyFont="1" applyFill="1" applyBorder="1">
      <alignment horizontal="right" vertical="center" indent="1"/>
    </xf>
    <xf numFmtId="0" fontId="2" fillId="5" borderId="32" xfId="30" applyFont="1" applyFill="1" applyBorder="1">
      <alignment horizontal="right" vertical="center" indent="1"/>
    </xf>
    <xf numFmtId="0" fontId="1" fillId="5" borderId="32" xfId="30" applyFont="1" applyFill="1" applyBorder="1">
      <alignment horizontal="right" vertical="center" indent="1"/>
    </xf>
    <xf numFmtId="0" fontId="1" fillId="6" borderId="10" xfId="30" applyFont="1" applyFill="1" applyBorder="1">
      <alignment horizontal="right" vertical="center" indent="1"/>
    </xf>
    <xf numFmtId="0" fontId="1" fillId="5" borderId="10" xfId="30" applyFont="1" applyFill="1" applyBorder="1">
      <alignment horizontal="right" vertical="center" indent="1"/>
    </xf>
    <xf numFmtId="0" fontId="24" fillId="0" borderId="0" xfId="13" applyFont="1" applyAlignment="1">
      <alignment horizontal="center" vertical="center" wrapText="1" readingOrder="1"/>
    </xf>
    <xf numFmtId="0" fontId="30" fillId="0" borderId="0" xfId="1" applyFont="1" applyAlignment="1">
      <alignment horizontal="center" vertical="center" readingOrder="2"/>
    </xf>
    <xf numFmtId="0" fontId="4" fillId="0" borderId="0" xfId="2" applyFont="1" applyAlignment="1">
      <alignment horizontal="center" vertical="center" readingOrder="2"/>
    </xf>
    <xf numFmtId="0" fontId="4" fillId="0" borderId="0" xfId="2" applyFont="1" applyAlignment="1">
      <alignment horizontal="center" vertical="center" readingOrder="1"/>
    </xf>
    <xf numFmtId="0" fontId="1" fillId="6" borderId="18" xfId="6" applyFont="1" applyFill="1" applyBorder="1" applyAlignment="1">
      <alignment horizontal="center" vertical="center" wrapText="1"/>
    </xf>
    <xf numFmtId="0" fontId="1" fillId="6" borderId="14" xfId="6" applyFont="1" applyFill="1" applyBorder="1" applyAlignment="1">
      <alignment horizontal="center" vertical="center" wrapText="1"/>
    </xf>
    <xf numFmtId="0" fontId="1" fillId="6" borderId="28" xfId="3" applyFont="1" applyFill="1" applyBorder="1">
      <alignment horizontal="right" vertical="center" wrapText="1"/>
    </xf>
    <xf numFmtId="0" fontId="1" fillId="6" borderId="29" xfId="3" applyFont="1" applyFill="1" applyBorder="1">
      <alignment horizontal="right" vertical="center" wrapText="1"/>
    </xf>
    <xf numFmtId="0" fontId="1" fillId="6" borderId="30" xfId="3" applyFont="1" applyFill="1" applyBorder="1">
      <alignment horizontal="right" vertical="center" wrapText="1"/>
    </xf>
    <xf numFmtId="0" fontId="1" fillId="6" borderId="31" xfId="3" applyFont="1" applyFill="1" applyBorder="1">
      <alignment horizontal="right" vertical="center" wrapText="1"/>
    </xf>
    <xf numFmtId="1" fontId="16" fillId="6" borderId="24" xfId="4" applyFont="1" applyFill="1" applyBorder="1">
      <alignment horizontal="left" vertical="center" wrapText="1"/>
    </xf>
    <xf numFmtId="1" fontId="16" fillId="6" borderId="25" xfId="4" applyFont="1" applyFill="1" applyBorder="1">
      <alignment horizontal="left" vertical="center" wrapText="1"/>
    </xf>
    <xf numFmtId="1" fontId="16" fillId="6" borderId="26" xfId="4" applyFont="1" applyFill="1" applyBorder="1">
      <alignment horizontal="left" vertical="center" wrapText="1"/>
    </xf>
    <xf numFmtId="1" fontId="16" fillId="6" borderId="27" xfId="4" applyFont="1" applyFill="1" applyBorder="1">
      <alignment horizontal="left" vertical="center" wrapText="1"/>
    </xf>
    <xf numFmtId="0" fontId="22" fillId="5" borderId="10" xfId="31" applyFont="1" applyFill="1" applyBorder="1" applyAlignment="1">
      <alignment horizontal="left" vertical="center" wrapText="1" indent="3"/>
    </xf>
    <xf numFmtId="0" fontId="22" fillId="6" borderId="10" xfId="31" applyFont="1" applyFill="1" applyBorder="1" applyAlignment="1">
      <alignment horizontal="left" vertical="center" wrapText="1" indent="3"/>
    </xf>
    <xf numFmtId="0" fontId="2" fillId="6" borderId="10" xfId="29" applyFont="1" applyFill="1" applyBorder="1" applyAlignment="1">
      <alignment horizontal="right" vertical="center" wrapText="1" indent="3" readingOrder="2"/>
    </xf>
    <xf numFmtId="0" fontId="2" fillId="5" borderId="10" xfId="29" applyFont="1" applyFill="1" applyBorder="1" applyAlignment="1">
      <alignment horizontal="right" vertical="center" wrapText="1" indent="3" readingOrder="2"/>
    </xf>
    <xf numFmtId="0" fontId="27" fillId="0" borderId="0" xfId="13" applyFont="1" applyAlignment="1">
      <alignment horizontal="center" vertical="center" wrapText="1" readingOrder="1"/>
    </xf>
    <xf numFmtId="0" fontId="1" fillId="6" borderId="11" xfId="29" applyFont="1" applyFill="1" applyBorder="1">
      <alignment horizontal="right" vertical="center" wrapText="1" indent="1" readingOrder="2"/>
    </xf>
    <xf numFmtId="0" fontId="16" fillId="6" borderId="15" xfId="27" applyFont="1" applyFill="1" applyBorder="1" applyAlignment="1">
      <alignment horizontal="right" vertical="center" wrapText="1" indent="1"/>
    </xf>
    <xf numFmtId="0" fontId="1" fillId="6" borderId="15" xfId="27" applyFont="1" applyFill="1" applyBorder="1" applyAlignment="1">
      <alignment horizontal="left" vertical="center" wrapText="1" indent="1" readingOrder="2"/>
    </xf>
    <xf numFmtId="0" fontId="1" fillId="5" borderId="11" xfId="29" applyFont="1" applyFill="1" applyBorder="1">
      <alignment horizontal="right" vertical="center" wrapText="1" indent="1" readingOrder="2"/>
    </xf>
    <xf numFmtId="0" fontId="16" fillId="5" borderId="11" xfId="31" applyFont="1" applyFill="1" applyBorder="1">
      <alignment horizontal="left" vertical="center" wrapText="1" indent="1"/>
    </xf>
    <xf numFmtId="0" fontId="16" fillId="6" borderId="11" xfId="31" applyFont="1" applyFill="1" applyBorder="1">
      <alignment horizontal="left" vertical="center" wrapText="1" indent="1"/>
    </xf>
    <xf numFmtId="0" fontId="2" fillId="5" borderId="12" xfId="29" applyFont="1" applyFill="1" applyBorder="1" applyAlignment="1">
      <alignment horizontal="right" vertical="center" wrapText="1" indent="3" readingOrder="2"/>
    </xf>
    <xf numFmtId="0" fontId="22" fillId="5" borderId="12" xfId="31" applyFont="1" applyFill="1" applyBorder="1" applyAlignment="1">
      <alignment horizontal="left" vertical="center" wrapText="1" indent="3"/>
    </xf>
    <xf numFmtId="14" fontId="1" fillId="5" borderId="49" xfId="31" applyNumberFormat="1" applyFont="1" applyFill="1" applyBorder="1" applyAlignment="1">
      <alignment horizontal="center" vertical="center" wrapText="1"/>
    </xf>
    <xf numFmtId="14" fontId="1" fillId="5" borderId="41" xfId="31" applyNumberFormat="1" applyFont="1" applyFill="1" applyBorder="1" applyAlignment="1">
      <alignment horizontal="center" vertical="center" wrapText="1"/>
    </xf>
    <xf numFmtId="0" fontId="4" fillId="5" borderId="17" xfId="29" applyFont="1" applyFill="1" applyBorder="1">
      <alignment horizontal="right" vertical="center" wrapText="1" indent="1" readingOrder="2"/>
    </xf>
    <xf numFmtId="0" fontId="4" fillId="5" borderId="22" xfId="29" applyFont="1" applyFill="1" applyBorder="1">
      <alignment horizontal="right" vertical="center" wrapText="1" indent="1" readingOrder="2"/>
    </xf>
    <xf numFmtId="14" fontId="1" fillId="5" borderId="17" xfId="31" applyNumberFormat="1" applyFont="1" applyFill="1" applyBorder="1" applyAlignment="1">
      <alignment horizontal="center" vertical="center" wrapText="1"/>
    </xf>
    <xf numFmtId="14" fontId="1" fillId="5" borderId="22" xfId="31" applyNumberFormat="1" applyFont="1" applyFill="1" applyBorder="1" applyAlignment="1">
      <alignment horizontal="center" vertical="center" wrapText="1"/>
    </xf>
    <xf numFmtId="14" fontId="1" fillId="6" borderId="13" xfId="31" applyNumberFormat="1" applyFont="1" applyFill="1" applyBorder="1" applyAlignment="1">
      <alignment horizontal="center" vertical="center" wrapText="1"/>
    </xf>
    <xf numFmtId="0" fontId="1" fillId="6" borderId="13" xfId="31" applyFont="1" applyFill="1" applyBorder="1" applyAlignment="1">
      <alignment horizontal="center" vertical="center" wrapText="1"/>
    </xf>
    <xf numFmtId="0" fontId="4" fillId="5" borderId="37" xfId="29" applyFont="1" applyFill="1" applyBorder="1">
      <alignment horizontal="right" vertical="center" wrapText="1" indent="1" readingOrder="2"/>
    </xf>
    <xf numFmtId="0" fontId="4" fillId="5" borderId="38" xfId="29" applyFont="1" applyFill="1" applyBorder="1">
      <alignment horizontal="right" vertical="center" wrapText="1" indent="1" readingOrder="2"/>
    </xf>
    <xf numFmtId="14" fontId="1" fillId="5" borderId="37" xfId="31" applyNumberFormat="1" applyFont="1" applyFill="1" applyBorder="1" applyAlignment="1">
      <alignment horizontal="center" vertical="center" wrapText="1"/>
    </xf>
    <xf numFmtId="14" fontId="1" fillId="5" borderId="38" xfId="31" applyNumberFormat="1" applyFont="1" applyFill="1" applyBorder="1" applyAlignment="1">
      <alignment horizontal="center" vertical="center" wrapText="1"/>
    </xf>
    <xf numFmtId="0" fontId="4" fillId="6" borderId="37" xfId="29" applyFont="1" applyFill="1" applyBorder="1">
      <alignment horizontal="right" vertical="center" wrapText="1" indent="1" readingOrder="2"/>
    </xf>
    <xf numFmtId="0" fontId="4" fillId="6" borderId="38" xfId="29" applyFont="1" applyFill="1" applyBorder="1">
      <alignment horizontal="right" vertical="center" wrapText="1" indent="1" readingOrder="2"/>
    </xf>
    <xf numFmtId="0" fontId="4" fillId="5" borderId="49" xfId="29" applyFont="1" applyFill="1" applyBorder="1">
      <alignment horizontal="right" vertical="center" wrapText="1" indent="1" readingOrder="2"/>
    </xf>
    <xf numFmtId="0" fontId="4" fillId="5" borderId="41" xfId="29" applyFont="1" applyFill="1" applyBorder="1">
      <alignment horizontal="right" vertical="center" wrapText="1" indent="1" readingOrder="2"/>
    </xf>
    <xf numFmtId="0" fontId="33" fillId="0" borderId="0" xfId="13" applyFont="1" applyAlignment="1">
      <alignment horizontal="center" vertical="center" wrapText="1" readingOrder="1"/>
    </xf>
    <xf numFmtId="0" fontId="16" fillId="6" borderId="32" xfId="6" applyFont="1" applyFill="1" applyBorder="1">
      <alignment horizontal="center" vertical="center" wrapText="1"/>
    </xf>
    <xf numFmtId="0" fontId="16" fillId="6" borderId="12" xfId="6" applyFont="1" applyFill="1" applyBorder="1">
      <alignment horizontal="center" vertical="center" wrapText="1"/>
    </xf>
    <xf numFmtId="0" fontId="1" fillId="6" borderId="32" xfId="6" applyFont="1" applyFill="1" applyBorder="1">
      <alignment horizontal="center" vertical="center" wrapText="1"/>
    </xf>
    <xf numFmtId="0" fontId="1" fillId="6" borderId="12" xfId="6" applyFont="1" applyFill="1" applyBorder="1">
      <alignment horizontal="center" vertical="center" wrapText="1"/>
    </xf>
    <xf numFmtId="0" fontId="4" fillId="0" borderId="0" xfId="2" applyFont="1" applyAlignment="1">
      <alignment horizontal="center" vertical="center"/>
    </xf>
    <xf numFmtId="0" fontId="1" fillId="6" borderId="32" xfId="27" applyFont="1" applyFill="1" applyBorder="1" applyAlignment="1">
      <alignment horizontal="center" vertical="center" wrapText="1"/>
    </xf>
    <xf numFmtId="0" fontId="1" fillId="6" borderId="12" xfId="27" applyFont="1" applyFill="1" applyBorder="1" applyAlignment="1">
      <alignment horizontal="center" vertical="center" wrapText="1"/>
    </xf>
    <xf numFmtId="0" fontId="1" fillId="6" borderId="15" xfId="6" applyFont="1" applyFill="1" applyBorder="1">
      <alignment horizontal="center" vertical="center" wrapText="1"/>
    </xf>
    <xf numFmtId="1" fontId="1" fillId="6" borderId="32" xfId="5" applyFont="1" applyFill="1" applyBorder="1">
      <alignment horizontal="center" vertical="center"/>
    </xf>
    <xf numFmtId="1" fontId="1" fillId="6" borderId="12" xfId="5" applyFont="1" applyFill="1" applyBorder="1">
      <alignment horizontal="center" vertical="center"/>
    </xf>
    <xf numFmtId="14" fontId="1" fillId="5" borderId="64" xfId="31" applyNumberFormat="1" applyFont="1" applyFill="1" applyBorder="1" applyAlignment="1">
      <alignment horizontal="center" vertical="center" wrapText="1"/>
    </xf>
    <xf numFmtId="14" fontId="1" fillId="5" borderId="60" xfId="31" applyNumberFormat="1" applyFont="1" applyFill="1" applyBorder="1" applyAlignment="1">
      <alignment horizontal="center" vertical="center" wrapText="1"/>
    </xf>
    <xf numFmtId="14" fontId="1" fillId="5" borderId="62" xfId="31" applyNumberFormat="1" applyFont="1" applyFill="1" applyBorder="1" applyAlignment="1">
      <alignment horizontal="center" vertical="center" wrapText="1"/>
    </xf>
    <xf numFmtId="0" fontId="1" fillId="6" borderId="18" xfId="6" applyFont="1" applyFill="1" applyBorder="1" applyAlignment="1">
      <alignment horizontal="center" vertical="center" wrapText="1" readingOrder="1"/>
    </xf>
    <xf numFmtId="0" fontId="1" fillId="6" borderId="14" xfId="6" applyFont="1" applyFill="1" applyBorder="1" applyAlignment="1">
      <alignment horizontal="center" vertical="center" wrapText="1" readingOrder="1"/>
    </xf>
    <xf numFmtId="0" fontId="1" fillId="6" borderId="18" xfId="27" applyFont="1" applyFill="1" applyBorder="1" applyAlignment="1">
      <alignment horizontal="center" vertical="center" wrapText="1"/>
    </xf>
    <xf numFmtId="0" fontId="1" fillId="6" borderId="14" xfId="27" applyFont="1" applyFill="1" applyBorder="1" applyAlignment="1">
      <alignment horizontal="center" vertical="center" wrapText="1"/>
    </xf>
    <xf numFmtId="0" fontId="1" fillId="6" borderId="33" xfId="3" applyFont="1" applyFill="1" applyBorder="1" applyAlignment="1">
      <alignment vertical="center"/>
    </xf>
    <xf numFmtId="0" fontId="1" fillId="6" borderId="34" xfId="3" applyFont="1" applyFill="1" applyBorder="1" applyAlignment="1">
      <alignment vertical="center"/>
    </xf>
    <xf numFmtId="1" fontId="16" fillId="6" borderId="24" xfId="4" applyFont="1" applyFill="1" applyBorder="1" applyAlignment="1">
      <alignment horizontal="center" vertical="center" wrapText="1"/>
    </xf>
    <xf numFmtId="1" fontId="16" fillId="6" borderId="25" xfId="4" applyFont="1" applyFill="1" applyBorder="1" applyAlignment="1">
      <alignment horizontal="center" vertical="center" wrapText="1"/>
    </xf>
    <xf numFmtId="1" fontId="16" fillId="6" borderId="26" xfId="4" applyFont="1" applyFill="1" applyBorder="1" applyAlignment="1">
      <alignment horizontal="center" vertical="center" wrapText="1"/>
    </xf>
    <xf numFmtId="1" fontId="16" fillId="6" borderId="27" xfId="4" applyFont="1" applyFill="1" applyBorder="1" applyAlignment="1">
      <alignment horizontal="center" vertical="center" wrapText="1"/>
    </xf>
    <xf numFmtId="1" fontId="1" fillId="6" borderId="20" xfId="5" applyFont="1" applyFill="1" applyBorder="1" applyAlignment="1">
      <alignment horizontal="center" vertical="center" wrapText="1"/>
    </xf>
    <xf numFmtId="1" fontId="1" fillId="6" borderId="8" xfId="5" applyFont="1" applyFill="1" applyBorder="1" applyAlignment="1">
      <alignment horizontal="center" vertical="center" wrapText="1"/>
    </xf>
    <xf numFmtId="1" fontId="1" fillId="6" borderId="35" xfId="5" applyFont="1" applyFill="1" applyBorder="1" applyAlignment="1">
      <alignment horizontal="center" vertical="center" wrapText="1"/>
    </xf>
    <xf numFmtId="0" fontId="22" fillId="5" borderId="17" xfId="31" applyFont="1" applyFill="1" applyBorder="1" applyAlignment="1">
      <alignment horizontal="left" vertical="center" wrapText="1" indent="1"/>
    </xf>
    <xf numFmtId="0" fontId="22" fillId="5" borderId="36" xfId="31" applyFont="1" applyFill="1" applyBorder="1" applyAlignment="1">
      <alignment horizontal="left" vertical="center" wrapText="1" indent="1"/>
    </xf>
    <xf numFmtId="0" fontId="22" fillId="5" borderId="49" xfId="31" applyFont="1" applyFill="1" applyBorder="1" applyAlignment="1">
      <alignment horizontal="left" vertical="center" wrapText="1" indent="1"/>
    </xf>
    <xf numFmtId="0" fontId="22" fillId="5" borderId="40" xfId="31" applyFont="1" applyFill="1" applyBorder="1" applyAlignment="1">
      <alignment horizontal="left" vertical="center" wrapText="1" indent="1"/>
    </xf>
    <xf numFmtId="0" fontId="22" fillId="5" borderId="22" xfId="31" applyFont="1" applyFill="1" applyBorder="1" applyAlignment="1">
      <alignment horizontal="left" vertical="center" wrapText="1" indent="1"/>
    </xf>
    <xf numFmtId="0" fontId="1" fillId="6" borderId="28" xfId="3" applyFont="1" applyFill="1" applyBorder="1" applyAlignment="1">
      <alignment horizontal="right" vertical="center" wrapText="1"/>
    </xf>
    <xf numFmtId="0" fontId="1" fillId="6" borderId="29" xfId="3" applyFont="1" applyFill="1" applyBorder="1" applyAlignment="1">
      <alignment horizontal="right" vertical="center" wrapText="1"/>
    </xf>
    <xf numFmtId="0" fontId="1" fillId="6" borderId="30" xfId="3" applyFont="1" applyFill="1" applyBorder="1" applyAlignment="1">
      <alignment horizontal="right" vertical="center" wrapText="1"/>
    </xf>
    <xf numFmtId="0" fontId="1" fillId="6" borderId="31" xfId="3" applyFont="1" applyFill="1" applyBorder="1" applyAlignment="1">
      <alignment horizontal="right" vertical="center" wrapText="1"/>
    </xf>
    <xf numFmtId="0" fontId="22" fillId="5" borderId="20" xfId="31" applyFont="1" applyFill="1" applyBorder="1" applyAlignment="1">
      <alignment horizontal="center" vertical="center" wrapText="1"/>
    </xf>
    <xf numFmtId="0" fontId="22" fillId="5" borderId="8" xfId="31" applyFont="1" applyFill="1" applyBorder="1" applyAlignment="1">
      <alignment horizontal="center" vertical="center" wrapText="1"/>
    </xf>
    <xf numFmtId="0" fontId="1" fillId="5" borderId="16" xfId="29" applyFont="1" applyFill="1" applyBorder="1">
      <alignment horizontal="right" vertical="center" wrapText="1" indent="1" readingOrder="2"/>
    </xf>
    <xf numFmtId="0" fontId="1" fillId="5" borderId="39" xfId="29" applyFont="1" applyFill="1" applyBorder="1">
      <alignment horizontal="right" vertical="center" wrapText="1" indent="1" readingOrder="2"/>
    </xf>
    <xf numFmtId="0" fontId="1" fillId="6" borderId="17" xfId="29" applyFont="1" applyFill="1" applyBorder="1">
      <alignment horizontal="right" vertical="center" wrapText="1" indent="1" readingOrder="2"/>
    </xf>
    <xf numFmtId="0" fontId="1" fillId="6" borderId="22" xfId="29" applyFont="1" applyFill="1" applyBorder="1">
      <alignment horizontal="right" vertical="center" wrapText="1" indent="1" readingOrder="2"/>
    </xf>
    <xf numFmtId="0" fontId="22" fillId="6" borderId="17" xfId="31" applyFont="1" applyFill="1" applyBorder="1" applyAlignment="1">
      <alignment horizontal="left" vertical="center" wrapText="1" indent="1"/>
    </xf>
    <xf numFmtId="0" fontId="22" fillId="6" borderId="36" xfId="31" applyFont="1" applyFill="1" applyBorder="1" applyAlignment="1">
      <alignment horizontal="left" vertical="center" wrapText="1" indent="1"/>
    </xf>
    <xf numFmtId="0" fontId="1" fillId="5" borderId="17" xfId="29" applyFont="1" applyFill="1" applyBorder="1">
      <alignment horizontal="right" vertical="center" wrapText="1" indent="1" readingOrder="2"/>
    </xf>
    <xf numFmtId="0" fontId="1" fillId="5" borderId="22" xfId="29" applyFont="1" applyFill="1" applyBorder="1">
      <alignment horizontal="right" vertical="center" wrapText="1" indent="1" readingOrder="2"/>
    </xf>
    <xf numFmtId="0" fontId="1" fillId="5" borderId="20" xfId="27" applyFont="1" applyFill="1" applyBorder="1" applyAlignment="1">
      <alignment horizontal="center" vertical="center" wrapText="1"/>
    </xf>
    <xf numFmtId="0" fontId="1" fillId="5" borderId="35" xfId="27" applyFont="1" applyFill="1" applyBorder="1" applyAlignment="1">
      <alignment horizontal="center" vertical="center" wrapText="1"/>
    </xf>
    <xf numFmtId="0" fontId="1" fillId="6" borderId="37" xfId="29" applyFont="1" applyFill="1" applyBorder="1">
      <alignment horizontal="right" vertical="center" wrapText="1" indent="1" readingOrder="2"/>
    </xf>
    <xf numFmtId="0" fontId="1" fillId="6" borderId="38" xfId="29" applyFont="1" applyFill="1" applyBorder="1">
      <alignment horizontal="right" vertical="center" wrapText="1" indent="1" readingOrder="2"/>
    </xf>
    <xf numFmtId="0" fontId="22" fillId="6" borderId="37" xfId="31" applyFont="1" applyFill="1" applyBorder="1" applyAlignment="1">
      <alignment horizontal="left" vertical="center" wrapText="1" indent="1"/>
    </xf>
    <xf numFmtId="0" fontId="22" fillId="6" borderId="21" xfId="31" applyFont="1" applyFill="1" applyBorder="1" applyAlignment="1">
      <alignment horizontal="left" vertical="center" wrapText="1" indent="1"/>
    </xf>
    <xf numFmtId="0" fontId="16" fillId="5" borderId="17" xfId="31" applyFont="1" applyFill="1" applyBorder="1">
      <alignment horizontal="left" vertical="center" wrapText="1" indent="1"/>
    </xf>
    <xf numFmtId="0" fontId="16" fillId="5" borderId="22" xfId="31" applyFont="1" applyFill="1" applyBorder="1">
      <alignment horizontal="left" vertical="center" wrapText="1" indent="1"/>
    </xf>
    <xf numFmtId="0" fontId="16" fillId="6" borderId="37" xfId="31" applyFont="1" applyFill="1" applyBorder="1">
      <alignment horizontal="left" vertical="center" wrapText="1" indent="1"/>
    </xf>
    <xf numFmtId="0" fontId="16" fillId="6" borderId="38" xfId="31" applyFont="1" applyFill="1" applyBorder="1">
      <alignment horizontal="left" vertical="center" wrapText="1" indent="1"/>
    </xf>
    <xf numFmtId="0" fontId="1" fillId="5" borderId="10" xfId="29" applyFont="1" applyFill="1" applyBorder="1">
      <alignment horizontal="right" vertical="center" wrapText="1" indent="1" readingOrder="2"/>
    </xf>
    <xf numFmtId="0" fontId="1" fillId="6" borderId="13" xfId="29" applyFont="1" applyFill="1" applyBorder="1">
      <alignment horizontal="right" vertical="center" wrapText="1" indent="1" readingOrder="2"/>
    </xf>
    <xf numFmtId="0" fontId="1" fillId="6" borderId="10" xfId="29" applyFont="1" applyFill="1" applyBorder="1">
      <alignment horizontal="right" vertical="center" wrapText="1" indent="1" readingOrder="2"/>
    </xf>
    <xf numFmtId="0" fontId="16" fillId="5" borderId="36" xfId="31" applyFont="1" applyFill="1" applyBorder="1">
      <alignment horizontal="left" vertical="center" wrapText="1" indent="1"/>
    </xf>
    <xf numFmtId="0" fontId="16" fillId="6" borderId="17" xfId="31" applyFont="1" applyFill="1" applyBorder="1">
      <alignment horizontal="left" vertical="center" wrapText="1" indent="1"/>
    </xf>
    <xf numFmtId="0" fontId="16" fillId="6" borderId="22" xfId="31" applyFont="1" applyFill="1" applyBorder="1">
      <alignment horizontal="left" vertical="center" wrapText="1" indent="1"/>
    </xf>
    <xf numFmtId="0" fontId="1" fillId="6" borderId="45" xfId="3" applyFont="1" applyFill="1" applyBorder="1">
      <alignment horizontal="right" vertical="center" wrapText="1"/>
    </xf>
    <xf numFmtId="0" fontId="1" fillId="6" borderId="46" xfId="3" applyFont="1" applyFill="1" applyBorder="1">
      <alignment horizontal="right" vertical="center" wrapText="1"/>
    </xf>
    <xf numFmtId="0" fontId="1" fillId="6" borderId="47" xfId="3" applyFont="1" applyFill="1" applyBorder="1">
      <alignment horizontal="right" vertical="center" wrapText="1"/>
    </xf>
    <xf numFmtId="0" fontId="16" fillId="5" borderId="40" xfId="31" applyFont="1" applyFill="1" applyBorder="1">
      <alignment horizontal="left" vertical="center" wrapText="1" indent="1"/>
    </xf>
    <xf numFmtId="0" fontId="16" fillId="5" borderId="41" xfId="31" applyFont="1" applyFill="1" applyBorder="1">
      <alignment horizontal="left" vertical="center" wrapText="1" indent="1"/>
    </xf>
    <xf numFmtId="1" fontId="16" fillId="6" borderId="42" xfId="4" applyFont="1" applyFill="1" applyBorder="1">
      <alignment horizontal="left" vertical="center" wrapText="1"/>
    </xf>
    <xf numFmtId="1" fontId="16" fillId="6" borderId="43" xfId="4" applyFont="1" applyFill="1" applyBorder="1">
      <alignment horizontal="left" vertical="center" wrapText="1"/>
    </xf>
    <xf numFmtId="1" fontId="16" fillId="6" borderId="44" xfId="4" applyFont="1" applyFill="1" applyBorder="1">
      <alignment horizontal="left" vertical="center" wrapText="1"/>
    </xf>
    <xf numFmtId="0" fontId="45" fillId="0" borderId="0" xfId="1" applyFont="1" applyAlignment="1">
      <alignment horizontal="center" vertical="center" readingOrder="2"/>
    </xf>
    <xf numFmtId="0" fontId="1" fillId="6" borderId="19" xfId="6" applyFont="1" applyFill="1" applyBorder="1" applyAlignment="1">
      <alignment horizontal="center" vertical="center" wrapText="1"/>
    </xf>
    <xf numFmtId="0" fontId="1" fillId="6" borderId="65" xfId="3" applyFont="1" applyFill="1" applyBorder="1">
      <alignment horizontal="right" vertical="center" wrapText="1"/>
    </xf>
    <xf numFmtId="0" fontId="33" fillId="6" borderId="19" xfId="6" applyFont="1" applyFill="1" applyBorder="1" applyAlignment="1">
      <alignment horizontal="center" vertical="center" wrapText="1" readingOrder="1"/>
    </xf>
    <xf numFmtId="0" fontId="33" fillId="6" borderId="18" xfId="27" applyFont="1" applyFill="1" applyBorder="1" applyAlignment="1">
      <alignment horizontal="center" vertical="center" wrapText="1"/>
    </xf>
    <xf numFmtId="0" fontId="4" fillId="6" borderId="19" xfId="27" applyFont="1" applyFill="1" applyBorder="1" applyAlignment="1">
      <alignment horizontal="center" vertical="center" wrapText="1"/>
    </xf>
    <xf numFmtId="0" fontId="1" fillId="6" borderId="19" xfId="6" applyFont="1" applyFill="1" applyBorder="1" applyAlignment="1">
      <alignment horizontal="center" vertical="center" wrapText="1" readingOrder="1"/>
    </xf>
    <xf numFmtId="0" fontId="30" fillId="5" borderId="0" xfId="1" applyFont="1" applyFill="1" applyAlignment="1">
      <alignment horizontal="center" vertical="center" readingOrder="2"/>
    </xf>
    <xf numFmtId="1" fontId="16" fillId="6" borderId="66" xfId="4" applyFont="1" applyFill="1" applyBorder="1">
      <alignment horizontal="left" vertical="center" wrapText="1"/>
    </xf>
    <xf numFmtId="49" fontId="4" fillId="6" borderId="18" xfId="15" applyNumberFormat="1" applyFont="1" applyFill="1" applyBorder="1" applyAlignment="1">
      <alignment horizontal="center" vertical="center"/>
    </xf>
    <xf numFmtId="49" fontId="4" fillId="6" borderId="19" xfId="15" applyNumberFormat="1" applyFont="1" applyFill="1" applyBorder="1" applyAlignment="1">
      <alignment horizontal="center" vertical="center"/>
    </xf>
    <xf numFmtId="49" fontId="4" fillId="6" borderId="14" xfId="15" applyNumberFormat="1" applyFont="1" applyFill="1" applyBorder="1" applyAlignment="1">
      <alignment horizontal="center" vertical="center"/>
    </xf>
    <xf numFmtId="49" fontId="4" fillId="6" borderId="15" xfId="15" applyNumberFormat="1" applyFont="1" applyFill="1" applyBorder="1" applyAlignment="1">
      <alignment horizontal="center" vertical="center"/>
    </xf>
    <xf numFmtId="49" fontId="33" fillId="6" borderId="15" xfId="15" applyNumberFormat="1" applyFont="1" applyFill="1" applyBorder="1" applyAlignment="1">
      <alignment horizontal="center" vertical="center"/>
    </xf>
    <xf numFmtId="49" fontId="1" fillId="6" borderId="51" xfId="15" applyNumberFormat="1" applyFont="1" applyFill="1" applyBorder="1" applyAlignment="1">
      <alignment horizontal="center" vertical="center"/>
    </xf>
    <xf numFmtId="49" fontId="1" fillId="6" borderId="52" xfId="15" applyNumberFormat="1" applyFont="1" applyFill="1" applyBorder="1" applyAlignment="1">
      <alignment horizontal="center" vertical="center"/>
    </xf>
    <xf numFmtId="49" fontId="1" fillId="6" borderId="53" xfId="15" applyNumberFormat="1" applyFont="1" applyFill="1" applyBorder="1" applyAlignment="1">
      <alignment horizontal="center" vertical="center"/>
    </xf>
    <xf numFmtId="0" fontId="25" fillId="0" borderId="0" xfId="0" applyFont="1" applyAlignment="1">
      <alignment horizontal="center" vertical="center" wrapText="1" readingOrder="1"/>
    </xf>
    <xf numFmtId="0" fontId="24" fillId="0" borderId="0" xfId="0" applyFont="1" applyAlignment="1">
      <alignment horizontal="center" vertical="center" wrapText="1" readingOrder="1"/>
    </xf>
    <xf numFmtId="49" fontId="30" fillId="0" borderId="0" xfId="15" applyNumberFormat="1" applyFont="1" applyAlignment="1">
      <alignment horizontal="center" vertical="center"/>
    </xf>
    <xf numFmtId="49" fontId="30" fillId="0" borderId="0" xfId="15" applyNumberFormat="1" applyFont="1" applyAlignment="1">
      <alignment horizontal="center" vertical="center" wrapText="1"/>
    </xf>
    <xf numFmtId="49" fontId="4" fillId="0" borderId="0" xfId="15" applyNumberFormat="1" applyFont="1" applyAlignment="1">
      <alignment horizontal="center" vertical="center" wrapText="1"/>
    </xf>
    <xf numFmtId="0" fontId="47" fillId="0" borderId="0" xfId="15" applyFont="1" applyAlignment="1">
      <alignment horizontal="right"/>
    </xf>
    <xf numFmtId="0" fontId="1" fillId="0" borderId="0" xfId="0" applyFont="1" applyBorder="1" applyAlignment="1">
      <alignment horizontal="right" wrapText="1" readingOrder="2"/>
    </xf>
    <xf numFmtId="0" fontId="16" fillId="0" borderId="9" xfId="0" applyFont="1" applyBorder="1" applyAlignment="1">
      <alignment horizontal="left" wrapText="1" readingOrder="1"/>
    </xf>
    <xf numFmtId="49" fontId="1" fillId="6" borderId="18" xfId="15" applyNumberFormat="1" applyFont="1" applyFill="1" applyBorder="1" applyAlignment="1">
      <alignment horizontal="center" vertical="center"/>
    </xf>
    <xf numFmtId="49" fontId="1" fillId="6" borderId="14" xfId="15" applyNumberFormat="1" applyFont="1" applyFill="1" applyBorder="1" applyAlignment="1">
      <alignment horizontal="center" vertical="center"/>
    </xf>
    <xf numFmtId="0" fontId="1" fillId="6" borderId="10" xfId="27" applyFont="1" applyFill="1" applyBorder="1" applyAlignment="1">
      <alignment horizontal="center" vertical="center" wrapText="1"/>
    </xf>
    <xf numFmtId="0" fontId="1" fillId="6" borderId="10" xfId="6" applyFont="1" applyFill="1" applyBorder="1">
      <alignment horizontal="center" vertical="center" wrapText="1"/>
    </xf>
    <xf numFmtId="0" fontId="2" fillId="5" borderId="20" xfId="30" applyFont="1" applyFill="1" applyBorder="1" applyAlignment="1">
      <alignment horizontal="center" vertical="center"/>
    </xf>
    <xf numFmtId="0" fontId="2" fillId="5" borderId="35" xfId="30" applyFont="1" applyFill="1" applyBorder="1" applyAlignment="1">
      <alignment horizontal="center" vertical="center"/>
    </xf>
    <xf numFmtId="0" fontId="4" fillId="6" borderId="17" xfId="29" applyFont="1" applyFill="1" applyBorder="1" applyAlignment="1">
      <alignment horizontal="center" vertical="center" wrapText="1" readingOrder="2"/>
    </xf>
    <xf numFmtId="0" fontId="4" fillId="6" borderId="22" xfId="29" applyFont="1" applyFill="1" applyBorder="1" applyAlignment="1">
      <alignment horizontal="center" vertical="center" wrapText="1" readingOrder="2"/>
    </xf>
    <xf numFmtId="0" fontId="4" fillId="5" borderId="20" xfId="29" applyFont="1" applyFill="1" applyBorder="1" applyAlignment="1">
      <alignment horizontal="center" vertical="center" wrapText="1" readingOrder="2"/>
    </xf>
    <xf numFmtId="0" fontId="4" fillId="5" borderId="35" xfId="29" applyFont="1" applyFill="1" applyBorder="1" applyAlignment="1">
      <alignment horizontal="center" vertical="center" wrapText="1" readingOrder="2"/>
    </xf>
    <xf numFmtId="0" fontId="4" fillId="5" borderId="37" xfId="29" applyFont="1" applyFill="1" applyBorder="1" applyAlignment="1">
      <alignment horizontal="center" vertical="center" wrapText="1" readingOrder="2"/>
    </xf>
    <xf numFmtId="0" fontId="4" fillId="5" borderId="38" xfId="29" applyFont="1" applyFill="1" applyBorder="1" applyAlignment="1">
      <alignment horizontal="center" vertical="center" wrapText="1" readingOrder="2"/>
    </xf>
    <xf numFmtId="0" fontId="2" fillId="5" borderId="37" xfId="30" applyFont="1" applyFill="1" applyBorder="1" applyAlignment="1">
      <alignment horizontal="center" vertical="center"/>
    </xf>
    <xf numFmtId="0" fontId="2" fillId="5" borderId="38" xfId="30" applyFont="1" applyFill="1" applyBorder="1" applyAlignment="1">
      <alignment horizontal="center" vertical="center"/>
    </xf>
    <xf numFmtId="0" fontId="2" fillId="6" borderId="17" xfId="30" applyFont="1" applyFill="1" applyBorder="1" applyAlignment="1">
      <alignment horizontal="center" vertical="center"/>
    </xf>
    <xf numFmtId="0" fontId="2" fillId="6" borderId="22" xfId="30" applyFont="1" applyFill="1" applyBorder="1" applyAlignment="1">
      <alignment horizontal="center" vertical="center"/>
    </xf>
    <xf numFmtId="0" fontId="4" fillId="6" borderId="37" xfId="29" applyFont="1" applyFill="1" applyBorder="1" applyAlignment="1">
      <alignment horizontal="center" vertical="center" wrapText="1" readingOrder="2"/>
    </xf>
    <xf numFmtId="0" fontId="4" fillId="6" borderId="38" xfId="29" applyFont="1" applyFill="1" applyBorder="1" applyAlignment="1">
      <alignment horizontal="center" vertical="center" wrapText="1" readingOrder="2"/>
    </xf>
    <xf numFmtId="0" fontId="2" fillId="6" borderId="37" xfId="30" applyFont="1" applyFill="1" applyBorder="1" applyAlignment="1">
      <alignment horizontal="center" vertical="center"/>
    </xf>
    <xf numFmtId="0" fontId="2" fillId="6" borderId="38" xfId="30" applyFont="1" applyFill="1" applyBorder="1" applyAlignment="1">
      <alignment horizontal="center" vertical="center"/>
    </xf>
    <xf numFmtId="0" fontId="2" fillId="5" borderId="77" xfId="30" applyFont="1" applyFill="1" applyBorder="1" applyAlignment="1">
      <alignment horizontal="center" vertical="center"/>
    </xf>
    <xf numFmtId="0" fontId="2" fillId="5" borderId="78" xfId="30" applyFont="1" applyFill="1" applyBorder="1" applyAlignment="1">
      <alignment horizontal="center" vertical="center"/>
    </xf>
    <xf numFmtId="0" fontId="4" fillId="5" borderId="76" xfId="29" applyFont="1" applyFill="1" applyBorder="1" applyAlignment="1">
      <alignment horizontal="center" vertical="center" wrapText="1" readingOrder="2"/>
    </xf>
    <xf numFmtId="0" fontId="4" fillId="5" borderId="77" xfId="29" applyFont="1" applyFill="1" applyBorder="1" applyAlignment="1">
      <alignment horizontal="center" vertical="center" wrapText="1" readingOrder="2"/>
    </xf>
    <xf numFmtId="0" fontId="4" fillId="5" borderId="70" xfId="29" applyFont="1" applyFill="1" applyBorder="1" applyAlignment="1">
      <alignment horizontal="center" vertical="center" wrapText="1" readingOrder="2"/>
    </xf>
    <xf numFmtId="0" fontId="4" fillId="5" borderId="71" xfId="29" applyFont="1" applyFill="1" applyBorder="1" applyAlignment="1">
      <alignment horizontal="center" vertical="center" wrapText="1" readingOrder="2"/>
    </xf>
    <xf numFmtId="0" fontId="2" fillId="5" borderId="71" xfId="30" applyFont="1" applyFill="1" applyBorder="1" applyAlignment="1">
      <alignment horizontal="center" vertical="center"/>
    </xf>
    <xf numFmtId="0" fontId="2" fillId="5" borderId="72" xfId="30" applyFont="1" applyFill="1" applyBorder="1" applyAlignment="1">
      <alignment horizontal="center" vertical="center"/>
    </xf>
    <xf numFmtId="0" fontId="4" fillId="6" borderId="73" xfId="29" applyFont="1" applyFill="1" applyBorder="1" applyAlignment="1">
      <alignment horizontal="center" vertical="center" wrapText="1" readingOrder="2"/>
    </xf>
    <xf numFmtId="0" fontId="4" fillId="6" borderId="74" xfId="29" applyFont="1" applyFill="1" applyBorder="1" applyAlignment="1">
      <alignment horizontal="center" vertical="center" wrapText="1" readingOrder="2"/>
    </xf>
    <xf numFmtId="0" fontId="2" fillId="6" borderId="74" xfId="29" applyFont="1" applyFill="1" applyBorder="1" applyAlignment="1">
      <alignment horizontal="center" vertical="center" wrapText="1" readingOrder="1"/>
    </xf>
    <xf numFmtId="0" fontId="2" fillId="6" borderId="75" xfId="29" applyFont="1" applyFill="1" applyBorder="1" applyAlignment="1">
      <alignment horizontal="center" vertical="center" wrapText="1" readingOrder="1"/>
    </xf>
    <xf numFmtId="0" fontId="4" fillId="5" borderId="73" xfId="29" applyFont="1" applyFill="1" applyBorder="1" applyAlignment="1">
      <alignment horizontal="center" vertical="center" wrapText="1" readingOrder="2"/>
    </xf>
    <xf numFmtId="0" fontId="4" fillId="5" borderId="74" xfId="29" applyFont="1" applyFill="1" applyBorder="1" applyAlignment="1">
      <alignment horizontal="center" vertical="center" wrapText="1" readingOrder="2"/>
    </xf>
    <xf numFmtId="0" fontId="2" fillId="5" borderId="74" xfId="30" applyFont="1" applyFill="1" applyBorder="1" applyAlignment="1">
      <alignment horizontal="center" vertical="center"/>
    </xf>
    <xf numFmtId="0" fontId="2" fillId="5" borderId="75" xfId="30" applyFont="1" applyFill="1" applyBorder="1" applyAlignment="1">
      <alignment horizontal="center" vertical="center"/>
    </xf>
    <xf numFmtId="0" fontId="25" fillId="0" borderId="0" xfId="13" applyFont="1" applyBorder="1" applyAlignment="1">
      <alignment horizontal="center" vertical="center" wrapText="1" readingOrder="1"/>
    </xf>
    <xf numFmtId="0" fontId="24" fillId="0" borderId="0" xfId="13" applyFont="1" applyBorder="1" applyAlignment="1">
      <alignment horizontal="center" vertical="center" wrapText="1" readingOrder="1"/>
    </xf>
    <xf numFmtId="0" fontId="30" fillId="0" borderId="0" xfId="1" applyFont="1" applyBorder="1" applyAlignment="1">
      <alignment horizontal="center" vertical="center" readingOrder="2"/>
    </xf>
    <xf numFmtId="0" fontId="4" fillId="0" borderId="0" xfId="2" applyFont="1" applyBorder="1" applyAlignment="1">
      <alignment horizontal="center" vertical="center"/>
    </xf>
    <xf numFmtId="0" fontId="1" fillId="5" borderId="0" xfId="31" applyFont="1" applyFill="1" applyBorder="1" applyAlignment="1">
      <alignment horizontal="center" vertical="center" wrapText="1"/>
    </xf>
    <xf numFmtId="0" fontId="1" fillId="3" borderId="0" xfId="31" applyFont="1" applyFill="1" applyBorder="1" applyAlignment="1">
      <alignment horizontal="center" vertical="center" wrapText="1"/>
    </xf>
    <xf numFmtId="0" fontId="1" fillId="0" borderId="0" xfId="0" applyFont="1" applyBorder="1" applyAlignment="1">
      <alignment horizontal="center" vertical="center"/>
    </xf>
    <xf numFmtId="1" fontId="16" fillId="6" borderId="58" xfId="4" applyFont="1" applyFill="1" applyBorder="1">
      <alignment horizontal="left" vertical="center" wrapText="1"/>
    </xf>
    <xf numFmtId="1" fontId="16" fillId="6" borderId="48" xfId="4" applyFont="1" applyFill="1" applyBorder="1">
      <alignment horizontal="left" vertical="center" wrapText="1"/>
    </xf>
    <xf numFmtId="0" fontId="4" fillId="5" borderId="13" xfId="29" applyFont="1" applyFill="1" applyBorder="1" applyAlignment="1">
      <alignment horizontal="center" vertical="center" wrapText="1" readingOrder="2"/>
    </xf>
    <xf numFmtId="0" fontId="2" fillId="5" borderId="13" xfId="30" applyFont="1" applyFill="1" applyBorder="1" applyAlignment="1">
      <alignment horizontal="center" vertical="center"/>
    </xf>
    <xf numFmtId="0" fontId="4" fillId="5" borderId="32" xfId="29" applyFont="1" applyFill="1" applyBorder="1" applyAlignment="1">
      <alignment horizontal="center" vertical="center" wrapText="1" readingOrder="2"/>
    </xf>
    <xf numFmtId="0" fontId="2" fillId="5" borderId="32" xfId="30" applyFont="1" applyFill="1" applyBorder="1" applyAlignment="1">
      <alignment horizontal="center" vertical="center"/>
    </xf>
    <xf numFmtId="0" fontId="4" fillId="6" borderId="10" xfId="29" applyFont="1" applyFill="1" applyBorder="1" applyAlignment="1">
      <alignment horizontal="center" vertical="center" wrapText="1" readingOrder="2"/>
    </xf>
    <xf numFmtId="0" fontId="2" fillId="6" borderId="10" xfId="29" applyFont="1" applyFill="1" applyBorder="1" applyAlignment="1">
      <alignment horizontal="center" vertical="center" wrapText="1" readingOrder="1"/>
    </xf>
    <xf numFmtId="0" fontId="4" fillId="5" borderId="10" xfId="29" applyFont="1" applyFill="1" applyBorder="1" applyAlignment="1">
      <alignment horizontal="center" vertical="center" wrapText="1" readingOrder="2"/>
    </xf>
    <xf numFmtId="0" fontId="2" fillId="5" borderId="10" xfId="30" applyFont="1" applyFill="1" applyBorder="1" applyAlignment="1">
      <alignment horizontal="center" vertical="center"/>
    </xf>
    <xf numFmtId="0" fontId="2" fillId="6" borderId="10" xfId="30" applyFont="1" applyFill="1" applyBorder="1" applyAlignment="1">
      <alignment horizontal="center" vertical="center"/>
    </xf>
    <xf numFmtId="49" fontId="16" fillId="6" borderId="18" xfId="15" applyNumberFormat="1" applyFont="1" applyFill="1" applyBorder="1" applyAlignment="1">
      <alignment horizontal="center" vertical="center"/>
    </xf>
    <xf numFmtId="49" fontId="16" fillId="6" borderId="19" xfId="15" applyNumberFormat="1" applyFont="1" applyFill="1" applyBorder="1" applyAlignment="1">
      <alignment horizontal="center" vertical="center"/>
    </xf>
    <xf numFmtId="49" fontId="16" fillId="6" borderId="14" xfId="15" applyNumberFormat="1" applyFont="1" applyFill="1" applyBorder="1" applyAlignment="1">
      <alignment horizontal="center" vertical="center"/>
    </xf>
    <xf numFmtId="0" fontId="2" fillId="0" borderId="9" xfId="0" applyFont="1" applyBorder="1" applyAlignment="1">
      <alignment horizontal="right" vertical="center" wrapText="1" readingOrder="2"/>
    </xf>
    <xf numFmtId="0" fontId="0" fillId="0" borderId="9" xfId="0" applyBorder="1" applyAlignment="1">
      <alignment horizontal="right" vertical="center" wrapText="1" readingOrder="2"/>
    </xf>
    <xf numFmtId="0" fontId="22" fillId="0" borderId="9" xfId="0" applyFont="1" applyBorder="1" applyAlignment="1">
      <alignment horizontal="left" vertical="center" wrapText="1" readingOrder="1"/>
    </xf>
    <xf numFmtId="49" fontId="1" fillId="6" borderId="19" xfId="15" applyNumberFormat="1" applyFont="1" applyFill="1" applyBorder="1" applyAlignment="1">
      <alignment horizontal="center" vertical="center"/>
    </xf>
    <xf numFmtId="49" fontId="4" fillId="0" borderId="0" xfId="0" applyNumberFormat="1" applyFont="1" applyAlignment="1">
      <alignment horizontal="center" vertical="center" wrapText="1"/>
    </xf>
    <xf numFmtId="49" fontId="4" fillId="6" borderId="15" xfId="15"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47" fillId="0" borderId="0" xfId="0" applyFont="1" applyAlignment="1">
      <alignment horizontal="right"/>
    </xf>
  </cellXfs>
  <cellStyles count="38">
    <cellStyle name="H1" xfId="1"/>
    <cellStyle name="H2" xfId="2"/>
    <cellStyle name="had" xfId="3"/>
    <cellStyle name="had0" xfId="4"/>
    <cellStyle name="Had1" xfId="5"/>
    <cellStyle name="Had2" xfId="6"/>
    <cellStyle name="Had3" xfId="7"/>
    <cellStyle name="Hyperlink" xfId="8" builtinId="8"/>
    <cellStyle name="inxa" xfId="9"/>
    <cellStyle name="inxe" xfId="10"/>
    <cellStyle name="Normal" xfId="0" builtinId="0"/>
    <cellStyle name="Normal 10" xfId="11"/>
    <cellStyle name="Normal 13" xfId="12"/>
    <cellStyle name="Normal 2" xfId="13"/>
    <cellStyle name="Normal 2 2" xfId="14"/>
    <cellStyle name="Normal 2_نشره التجاره الداخليه 21" xfId="36"/>
    <cellStyle name="Normal 3" xfId="15"/>
    <cellStyle name="Normal 3 2" xfId="37"/>
    <cellStyle name="Normal 4" xfId="16"/>
    <cellStyle name="Normal 4 2" xfId="17"/>
    <cellStyle name="Normal 5" xfId="18"/>
    <cellStyle name="Normal 6" xfId="34"/>
    <cellStyle name="Normal 7" xfId="35"/>
    <cellStyle name="Normal 9" xfId="19"/>
    <cellStyle name="Normal_جداول النشرة الفصلية الجديدة بدون كلمة السر" xfId="20"/>
    <cellStyle name="NotA" xfId="21"/>
    <cellStyle name="Note" xfId="22" builtinId="10" customBuiltin="1"/>
    <cellStyle name="Percent" xfId="23" builtinId="5"/>
    <cellStyle name="Percent 2" xfId="24"/>
    <cellStyle name="T1" xfId="25"/>
    <cellStyle name="T2" xfId="26"/>
    <cellStyle name="Total" xfId="27" builtinId="25" customBuiltin="1"/>
    <cellStyle name="Total1" xfId="28"/>
    <cellStyle name="TXT1" xfId="29"/>
    <cellStyle name="TXT2" xfId="30"/>
    <cellStyle name="TXT3" xfId="31"/>
    <cellStyle name="TXT4" xfId="32"/>
    <cellStyle name="TXT5"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extLst xmlns:c16r2="http://schemas.microsoft.com/office/drawing/2015/06/chart">
              <c:ext xmlns:c16="http://schemas.microsoft.com/office/drawing/2014/chart" uri="{C3380CC4-5D6E-409C-BE32-E72D297353CC}">
                <c16:uniqueId val="{00000000-50C3-4A7B-9927-8C45B9FD1C71}"/>
              </c:ext>
            </c:extLst>
          </c:dPt>
          <c:dLbls>
            <c:dLbl>
              <c:idx val="0"/>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0C3-4A7B-9927-8C45B9FD1C71}"/>
                </c:ext>
              </c:extLst>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C3-4A7B-9927-8C45B9FD1C71}"/>
                </c:ext>
              </c:extLst>
            </c:dLbl>
            <c:dLbl>
              <c:idx val="3"/>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'97'!$C$7:$F$9</c:f>
              <c:strCache>
                <c:ptCount val="4"/>
                <c:pt idx="0">
                  <c:v>السيارات
Cars</c:v>
                </c:pt>
                <c:pt idx="1">
                  <c:v>النقل
Cargo</c:v>
                </c:pt>
                <c:pt idx="2">
                  <c:v>الحريق/السرقة
Fire/Theft</c:v>
                </c:pt>
                <c:pt idx="3">
                  <c:v>اخرى
Other</c:v>
                </c:pt>
              </c:strCache>
            </c:strRef>
          </c:cat>
          <c:val>
            <c:numRef>
              <c:f>'97'!$C$14:$F$14</c:f>
              <c:numCache>
                <c:formatCode>General</c:formatCode>
                <c:ptCount val="4"/>
                <c:pt idx="0">
                  <c:v>681570</c:v>
                </c:pt>
                <c:pt idx="1">
                  <c:v>175271</c:v>
                </c:pt>
                <c:pt idx="2">
                  <c:v>342823</c:v>
                </c:pt>
                <c:pt idx="3">
                  <c:v>2445598</c:v>
                </c:pt>
              </c:numCache>
            </c:numRef>
          </c:val>
          <c:extLst xmlns:c16r2="http://schemas.microsoft.com/office/drawing/2015/06/chart">
            <c:ext xmlns:c16="http://schemas.microsoft.com/office/drawing/2014/chart" uri="{C3380CC4-5D6E-409C-BE32-E72D297353CC}">
              <c16:uniqueId val="{00000004-50C3-4A7B-9927-8C45B9FD1C71}"/>
            </c:ext>
          </c:extLst>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'98'!$C$7:$F$9</c:f>
              <c:strCache>
                <c:ptCount val="4"/>
                <c:pt idx="0">
                  <c:v>السيارات
Cars</c:v>
                </c:pt>
                <c:pt idx="1">
                  <c:v>النقل
Cargo</c:v>
                </c:pt>
                <c:pt idx="2">
                  <c:v>الحريق/السرقة
Fire/Theft</c:v>
                </c:pt>
                <c:pt idx="3">
                  <c:v>اخرى
Other</c:v>
                </c:pt>
              </c:strCache>
            </c:strRef>
          </c:cat>
          <c:val>
            <c:numRef>
              <c:f>'98'!$C$14:$F$14</c:f>
              <c:numCache>
                <c:formatCode>General</c:formatCode>
                <c:ptCount val="4"/>
                <c:pt idx="0">
                  <c:v>591552</c:v>
                </c:pt>
                <c:pt idx="1">
                  <c:v>25936</c:v>
                </c:pt>
                <c:pt idx="2">
                  <c:v>8933</c:v>
                </c:pt>
                <c:pt idx="3">
                  <c:v>89476</c:v>
                </c:pt>
              </c:numCache>
            </c:numRef>
          </c:val>
          <c:extLst xmlns:c16r2="http://schemas.microsoft.com/office/drawing/2015/06/chart">
            <c:ext xmlns:c16="http://schemas.microsoft.com/office/drawing/2014/chart" uri="{C3380CC4-5D6E-409C-BE32-E72D297353CC}">
              <c16:uniqueId val="{00000000-C953-4D8B-8683-4EC60550C548}"/>
            </c:ext>
          </c:extLst>
        </c:ser>
        <c:dLbls>
          <c:showLegendKey val="0"/>
          <c:showVal val="0"/>
          <c:showCatName val="0"/>
          <c:showSerName val="0"/>
          <c:showPercent val="0"/>
          <c:showBubbleSize val="0"/>
        </c:dLbls>
        <c:gapWidth val="75"/>
        <c:overlap val="-25"/>
        <c:axId val="145577856"/>
        <c:axId val="145579392"/>
      </c:barChart>
      <c:catAx>
        <c:axId val="145577856"/>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45579392"/>
        <c:crosses val="autoZero"/>
        <c:auto val="1"/>
        <c:lblAlgn val="ctr"/>
        <c:lblOffset val="100"/>
        <c:noMultiLvlLbl val="0"/>
      </c:catAx>
      <c:valAx>
        <c:axId val="145579392"/>
        <c:scaling>
          <c:orientation val="minMax"/>
        </c:scaling>
        <c:delete val="1"/>
        <c:axPos val="l"/>
        <c:numFmt formatCode="General" sourceLinked="1"/>
        <c:majorTickMark val="none"/>
        <c:minorTickMark val="none"/>
        <c:tickLblPos val="nextTo"/>
        <c:crossAx val="145577856"/>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rAngAx val="0"/>
      <c:perspective val="30"/>
    </c:view3D>
    <c:floor>
      <c:thickness val="0"/>
    </c:floor>
    <c:sideWall>
      <c:thickness val="0"/>
    </c:sideWall>
    <c:backWall>
      <c:thickness val="0"/>
    </c:backWall>
    <c:plotArea>
      <c:layout>
        <c:manualLayout>
          <c:layoutTarget val="inner"/>
          <c:xMode val="edge"/>
          <c:yMode val="edge"/>
          <c:x val="7.9725132211958205E-2"/>
          <c:y val="4.3271143119108492E-2"/>
          <c:w val="0.89143187226102027"/>
          <c:h val="0.86305120015870684"/>
        </c:manualLayout>
      </c:layout>
      <c:pie3DChart>
        <c:varyColors val="1"/>
        <c:ser>
          <c:idx val="0"/>
          <c:order val="0"/>
          <c:explosion val="2"/>
          <c:dPt>
            <c:idx val="0"/>
            <c:bubble3D val="0"/>
            <c:spPr>
              <a:solidFill>
                <a:srgbClr val="C00000"/>
              </a:solidFill>
            </c:spPr>
            <c:extLst xmlns:c16r2="http://schemas.microsoft.com/office/drawing/2015/06/chart">
              <c:ext xmlns:c16="http://schemas.microsoft.com/office/drawing/2014/chart" uri="{C3380CC4-5D6E-409C-BE32-E72D297353CC}">
                <c16:uniqueId val="{00000001-1E5E-4B59-96C8-CF1D267A27E1}"/>
              </c:ext>
            </c:extLst>
          </c:dPt>
          <c:dPt>
            <c:idx val="1"/>
            <c:bubble3D val="0"/>
            <c:spPr>
              <a:solidFill>
                <a:srgbClr val="0000FF"/>
              </a:solidFill>
            </c:spPr>
            <c:extLst xmlns:c16r2="http://schemas.microsoft.com/office/drawing/2015/06/chart">
              <c:ext xmlns:c16="http://schemas.microsoft.com/office/drawing/2014/chart" uri="{C3380CC4-5D6E-409C-BE32-E72D297353CC}">
                <c16:uniqueId val="{00000003-1E5E-4B59-96C8-CF1D267A27E1}"/>
              </c:ext>
            </c:extLst>
          </c:dPt>
          <c:dPt>
            <c:idx val="2"/>
            <c:bubble3D val="0"/>
            <c:spPr>
              <a:solidFill>
                <a:srgbClr val="00CC00"/>
              </a:solidFill>
            </c:spPr>
            <c:extLst xmlns:c16r2="http://schemas.microsoft.com/office/drawing/2015/06/chart">
              <c:ext xmlns:c16="http://schemas.microsoft.com/office/drawing/2014/chart" uri="{C3380CC4-5D6E-409C-BE32-E72D297353CC}">
                <c16:uniqueId val="{00000005-1E5E-4B59-96C8-CF1D267A27E1}"/>
              </c:ext>
            </c:extLst>
          </c:dPt>
          <c:dLbls>
            <c:dLbl>
              <c:idx val="0"/>
              <c:layout>
                <c:manualLayout>
                  <c:x val="0.13476287267348955"/>
                  <c:y val="-0.20958172425584135"/>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E5E-4B59-96C8-CF1D267A27E1}"/>
                </c:ext>
              </c:extLst>
            </c:dLbl>
            <c:dLbl>
              <c:idx val="1"/>
              <c:layout>
                <c:manualLayout>
                  <c:x val="-8.1845761996766311E-2"/>
                  <c:y val="0.12756826346027242"/>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2"/>
              <c:layout>
                <c:manualLayout>
                  <c:x val="-9.4586530284396106E-2"/>
                  <c:y val="-0.24140556956006945"/>
                </c:manualLayout>
              </c:layout>
              <c:numFmt formatCode="0.00%" sourceLinked="0"/>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5E-4B59-96C8-CF1D267A27E1}"/>
                </c:ext>
              </c:extLst>
            </c:dLbl>
            <c:numFmt formatCode="0.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GR_36!$J$2:$L$2</c:f>
              <c:strCache>
                <c:ptCount val="3"/>
                <c:pt idx="0">
                  <c:v>قطرية
Qatari</c:v>
                </c:pt>
                <c:pt idx="1">
                  <c:v>عربية
Arabic</c:v>
                </c:pt>
                <c:pt idx="2">
                  <c:v>أخرى
Other</c:v>
                </c:pt>
              </c:strCache>
            </c:strRef>
          </c:cat>
          <c:val>
            <c:numRef>
              <c:f>GR_36!$J$3:$L$3</c:f>
              <c:numCache>
                <c:formatCode>0_ </c:formatCode>
                <c:ptCount val="3"/>
                <c:pt idx="0">
                  <c:v>121862</c:v>
                </c:pt>
                <c:pt idx="1">
                  <c:v>214783</c:v>
                </c:pt>
                <c:pt idx="2">
                  <c:v>78439</c:v>
                </c:pt>
              </c:numCache>
            </c:numRef>
          </c:val>
          <c:extLst xmlns:c16r2="http://schemas.microsoft.com/office/drawing/2015/06/chart">
            <c:ext xmlns:c16="http://schemas.microsoft.com/office/drawing/2014/chart" uri="{C3380CC4-5D6E-409C-BE32-E72D297353CC}">
              <c16:uniqueId val="{00000006-1E5E-4B59-96C8-CF1D267A27E1}"/>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91440</xdr:rowOff>
    </xdr:from>
    <xdr:to>
      <xdr:col>0</xdr:col>
      <xdr:colOff>5149215</xdr:colOff>
      <xdr:row>4</xdr:row>
      <xdr:rowOff>106679</xdr:rowOff>
    </xdr:to>
    <xdr:pic>
      <xdr:nvPicPr>
        <xdr:cNvPr id="1167552" name="Picture 5" descr="ORNA430.WMF">
          <a:extLst>
            <a:ext uri="{FF2B5EF4-FFF2-40B4-BE49-F238E27FC236}">
              <a16:creationId xmlns:a16="http://schemas.microsoft.com/office/drawing/2014/main" xmlns="" id="{00000000-0008-0000-0000-0000C0D01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93863" y="-10467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2400300</xdr:colOff>
      <xdr:row>0</xdr:row>
      <xdr:rowOff>0</xdr:rowOff>
    </xdr:from>
    <xdr:to>
      <xdr:col>6</xdr:col>
      <xdr:colOff>3044100</xdr:colOff>
      <xdr:row>1</xdr:row>
      <xdr:rowOff>27000</xdr:rowOff>
    </xdr:to>
    <xdr:pic>
      <xdr:nvPicPr>
        <xdr:cNvPr id="5" name="Picture 4">
          <a:extLst>
            <a:ext uri="{FF2B5EF4-FFF2-40B4-BE49-F238E27FC236}">
              <a16:creationId xmlns:a16="http://schemas.microsoft.com/office/drawing/2014/main" xmlns=""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3072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4" name="Picture 8" descr="logo">
          <a:extLst>
            <a:ext uri="{FF2B5EF4-FFF2-40B4-BE49-F238E27FC236}">
              <a16:creationId xmlns:a16="http://schemas.microsoft.com/office/drawing/2014/main" xmlns=""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1005840</xdr:colOff>
      <xdr:row>0</xdr:row>
      <xdr:rowOff>0</xdr:rowOff>
    </xdr:from>
    <xdr:to>
      <xdr:col>6</xdr:col>
      <xdr:colOff>1725840</xdr:colOff>
      <xdr:row>1</xdr:row>
      <xdr:rowOff>27000</xdr:rowOff>
    </xdr:to>
    <xdr:pic>
      <xdr:nvPicPr>
        <xdr:cNvPr id="6" name="Picture 5">
          <a:extLst>
            <a:ext uri="{FF2B5EF4-FFF2-40B4-BE49-F238E27FC236}">
              <a16:creationId xmlns:a16="http://schemas.microsoft.com/office/drawing/2014/main" xmlns="" id="{00000000-0008-0000-0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5358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xmlns="" id="{00000000-0008-0000-0B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Sultan bold" pitchFamily="2" charset="-78"/>
            </a:rPr>
            <a:t>ب - إحصاءات التأمين</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660400</xdr:colOff>
      <xdr:row>0</xdr:row>
      <xdr:rowOff>0</xdr:rowOff>
    </xdr:from>
    <xdr:to>
      <xdr:col>8</xdr:col>
      <xdr:colOff>305133</xdr:colOff>
      <xdr:row>0</xdr:row>
      <xdr:rowOff>712800</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9499933"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678180</xdr:colOff>
      <xdr:row>0</xdr:row>
      <xdr:rowOff>0</xdr:rowOff>
    </xdr:from>
    <xdr:to>
      <xdr:col>9</xdr:col>
      <xdr:colOff>3720</xdr:colOff>
      <xdr:row>0</xdr:row>
      <xdr:rowOff>712800</xdr:rowOff>
    </xdr:to>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5128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a:extLst>
            <a:ext uri="{FF2B5EF4-FFF2-40B4-BE49-F238E27FC236}">
              <a16:creationId xmlns:a16="http://schemas.microsoft.com/office/drawing/2014/main" xmlns="" id="{00000000-0008-0000-0E00-00006D2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655320</xdr:colOff>
      <xdr:row>0</xdr:row>
      <xdr:rowOff>0</xdr:rowOff>
    </xdr:from>
    <xdr:to>
      <xdr:col>8</xdr:col>
      <xdr:colOff>300900</xdr:colOff>
      <xdr:row>3</xdr:row>
      <xdr:rowOff>4140</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177414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891540</xdr:colOff>
      <xdr:row>0</xdr:row>
      <xdr:rowOff>0</xdr:rowOff>
    </xdr:from>
    <xdr:to>
      <xdr:col>8</xdr:col>
      <xdr:colOff>521880</xdr:colOff>
      <xdr:row>0</xdr:row>
      <xdr:rowOff>712800</xdr:rowOff>
    </xdr:to>
    <xdr:pic>
      <xdr:nvPicPr>
        <xdr:cNvPr id="3" name="Picture 2">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a:extLst>
            <a:ext uri="{FF2B5EF4-FFF2-40B4-BE49-F238E27FC236}">
              <a16:creationId xmlns:a16="http://schemas.microsoft.com/office/drawing/2014/main" xmlns="" id="{00000000-0008-0000-1000-000002000000}"/>
            </a:ext>
          </a:extLst>
        </xdr:cNvPr>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914400</xdr:colOff>
      <xdr:row>0</xdr:row>
      <xdr:rowOff>0</xdr:rowOff>
    </xdr:from>
    <xdr:to>
      <xdr:col>8</xdr:col>
      <xdr:colOff>559980</xdr:colOff>
      <xdr:row>2</xdr:row>
      <xdr:rowOff>49860</xdr:rowOff>
    </xdr:to>
    <xdr:pic>
      <xdr:nvPicPr>
        <xdr:cNvPr id="5" name="Picture 4">
          <a:extLst>
            <a:ext uri="{FF2B5EF4-FFF2-40B4-BE49-F238E27FC236}">
              <a16:creationId xmlns:a16="http://schemas.microsoft.com/office/drawing/2014/main" xmlns=""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3438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2385060</xdr:colOff>
      <xdr:row>0</xdr:row>
      <xdr:rowOff>0</xdr:rowOff>
    </xdr:from>
    <xdr:to>
      <xdr:col>5</xdr:col>
      <xdr:colOff>3047910</xdr:colOff>
      <xdr:row>1</xdr:row>
      <xdr:rowOff>27000</xdr:rowOff>
    </xdr:to>
    <xdr:pic>
      <xdr:nvPicPr>
        <xdr:cNvPr id="5" name="Picture 4">
          <a:extLst>
            <a:ext uri="{FF2B5EF4-FFF2-40B4-BE49-F238E27FC236}">
              <a16:creationId xmlns:a16="http://schemas.microsoft.com/office/drawing/2014/main" xmlns=""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05556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a:extLst>
            <a:ext uri="{FF2B5EF4-FFF2-40B4-BE49-F238E27FC236}">
              <a16:creationId xmlns:a16="http://schemas.microsoft.com/office/drawing/2014/main" xmlns=""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a:extLst>
            <a:ext uri="{FF2B5EF4-FFF2-40B4-BE49-F238E27FC236}">
              <a16:creationId xmlns:a16="http://schemas.microsoft.com/office/drawing/2014/main" xmlns=""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1040220</xdr:colOff>
      <xdr:row>0</xdr:row>
      <xdr:rowOff>0</xdr:rowOff>
    </xdr:from>
    <xdr:to>
      <xdr:col>7</xdr:col>
      <xdr:colOff>0</xdr:colOff>
      <xdr:row>1</xdr:row>
      <xdr:rowOff>27000</xdr:rowOff>
    </xdr:to>
    <xdr:pic>
      <xdr:nvPicPr>
        <xdr:cNvPr id="5" name="Picture 4">
          <a:extLst>
            <a:ext uri="{FF2B5EF4-FFF2-40B4-BE49-F238E27FC236}">
              <a16:creationId xmlns:a16="http://schemas.microsoft.com/office/drawing/2014/main" xmlns="" id="{00000000-0008-0000-1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41920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a:extLst>
            <a:ext uri="{FF2B5EF4-FFF2-40B4-BE49-F238E27FC236}">
              <a16:creationId xmlns:a16="http://schemas.microsoft.com/office/drawing/2014/main" xmlns="" id="{00000000-0008-0000-0100-00007FD41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2518500</xdr:colOff>
      <xdr:row>0</xdr:row>
      <xdr:rowOff>53340</xdr:rowOff>
    </xdr:from>
    <xdr:to>
      <xdr:col>2</xdr:col>
      <xdr:colOff>281940</xdr:colOff>
      <xdr:row>0</xdr:row>
      <xdr:rowOff>773340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42697320" y="53340"/>
          <a:ext cx="720000" cy="72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36635</xdr:colOff>
      <xdr:row>4</xdr:row>
      <xdr:rowOff>285751</xdr:rowOff>
    </xdr:from>
    <xdr:to>
      <xdr:col>7</xdr:col>
      <xdr:colOff>1003788</xdr:colOff>
      <xdr:row>32</xdr:row>
      <xdr:rowOff>117231</xdr:rowOff>
    </xdr:to>
    <xdr:graphicFrame macro="">
      <xdr:nvGraphicFramePr>
        <xdr:cNvPr id="4" name="Chart 3">
          <a:extLst>
            <a:ext uri="{FF2B5EF4-FFF2-40B4-BE49-F238E27FC236}">
              <a16:creationId xmlns:a16="http://schemas.microsoft.com/office/drawing/2014/main" xmlns=""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322384</xdr:colOff>
      <xdr:row>0</xdr:row>
      <xdr:rowOff>0</xdr:rowOff>
    </xdr:from>
    <xdr:to>
      <xdr:col>7</xdr:col>
      <xdr:colOff>1042384</xdr:colOff>
      <xdr:row>2</xdr:row>
      <xdr:rowOff>21138</xdr:rowOff>
    </xdr:to>
    <xdr:pic>
      <xdr:nvPicPr>
        <xdr:cNvPr id="6" name="Picture 5">
          <a:extLst>
            <a:ext uri="{FF2B5EF4-FFF2-40B4-BE49-F238E27FC236}">
              <a16:creationId xmlns:a16="http://schemas.microsoft.com/office/drawing/2014/main" xmlns="" id="{00000000-0008-0000-1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8842093"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أ - إحصاءات</a:t>
          </a:r>
          <a:r>
            <a:rPr lang="ar-QA" sz="2800" b="1" baseline="0">
              <a:solidFill>
                <a:sysClr val="windowText" lastClr="000000"/>
              </a:solidFill>
              <a:effectLst/>
              <a:latin typeface="+mn-lt"/>
              <a:ea typeface="Calibri"/>
              <a:cs typeface="Sultan bold" pitchFamily="2" charset="-78"/>
            </a:rPr>
            <a:t> </a:t>
          </a:r>
          <a:r>
            <a:rPr lang="ar-QA" sz="2800" b="1">
              <a:solidFill>
                <a:sysClr val="windowText" lastClr="000000"/>
              </a:solidFill>
              <a:effectLst/>
              <a:latin typeface="+mn-lt"/>
              <a:ea typeface="Calibri"/>
              <a:cs typeface="Sultan bold" pitchFamily="2" charset="-78"/>
            </a:rPr>
            <a:t>البنوك</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Black" panose="020B0A04020102020204"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5008245</xdr:colOff>
      <xdr:row>4</xdr:row>
      <xdr:rowOff>85725</xdr:rowOff>
    </xdr:to>
    <xdr:pic>
      <xdr:nvPicPr>
        <xdr:cNvPr id="3" name="Picture 5" descr="ORNA430.WMF">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7482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a:extLst>
            <a:ext uri="{FF2B5EF4-FFF2-40B4-BE49-F238E27FC236}">
              <a16:creationId xmlns:a16="http://schemas.microsoft.com/office/drawing/2014/main" xmlns="" id="{00000000-0008-0000-0200-0000010C0000}"/>
            </a:ext>
          </a:extLst>
        </xdr:cNvPr>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1822939</xdr:colOff>
      <xdr:row>0</xdr:row>
      <xdr:rowOff>0</xdr:rowOff>
    </xdr:from>
    <xdr:to>
      <xdr:col>11</xdr:col>
      <xdr:colOff>303831</xdr:colOff>
      <xdr:row>2</xdr:row>
      <xdr:rowOff>126646</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8285077"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524934</xdr:colOff>
      <xdr:row>0</xdr:row>
      <xdr:rowOff>0</xdr:rowOff>
    </xdr:from>
    <xdr:to>
      <xdr:col>12</xdr:col>
      <xdr:colOff>237400</xdr:colOff>
      <xdr:row>2</xdr:row>
      <xdr:rowOff>170933</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699380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1021080</xdr:colOff>
      <xdr:row>0</xdr:row>
      <xdr:rowOff>0</xdr:rowOff>
    </xdr:from>
    <xdr:to>
      <xdr:col>10</xdr:col>
      <xdr:colOff>1712505</xdr:colOff>
      <xdr:row>2</xdr:row>
      <xdr:rowOff>87960</xdr:rowOff>
    </xdr:to>
    <xdr:pic>
      <xdr:nvPicPr>
        <xdr:cNvPr id="4" name="Picture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52446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15240</xdr:colOff>
      <xdr:row>0</xdr:row>
      <xdr:rowOff>0</xdr:rowOff>
    </xdr:from>
    <xdr:to>
      <xdr:col>9</xdr:col>
      <xdr:colOff>735240</xdr:colOff>
      <xdr:row>2</xdr:row>
      <xdr:rowOff>80340</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17216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1630680</xdr:colOff>
      <xdr:row>0</xdr:row>
      <xdr:rowOff>0</xdr:rowOff>
    </xdr:from>
    <xdr:to>
      <xdr:col>8</xdr:col>
      <xdr:colOff>580935</xdr:colOff>
      <xdr:row>1</xdr:row>
      <xdr:rowOff>331800</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5890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327660</xdr:colOff>
      <xdr:row>0</xdr:row>
      <xdr:rowOff>0</xdr:rowOff>
    </xdr:from>
    <xdr:to>
      <xdr:col>18</xdr:col>
      <xdr:colOff>1047660</xdr:colOff>
      <xdr:row>2</xdr:row>
      <xdr:rowOff>110820</xdr:rowOff>
    </xdr:to>
    <xdr:pic>
      <xdr:nvPicPr>
        <xdr:cNvPr id="3" name="Picture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532000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view="pageBreakPreview" zoomScaleNormal="100" zoomScaleSheetLayoutView="100" workbookViewId="0">
      <selection activeCell="G20" sqref="G20"/>
    </sheetView>
  </sheetViews>
  <sheetFormatPr defaultColWidth="9.140625" defaultRowHeight="12.75"/>
  <cols>
    <col min="1" max="1" width="75.140625" style="27" customWidth="1"/>
    <col min="2" max="16384" width="9.140625" style="27"/>
  </cols>
  <sheetData>
    <row r="1" spans="1:1" s="225" customFormat="1" ht="85.9" customHeight="1">
      <c r="A1" s="224" t="s">
        <v>269</v>
      </c>
    </row>
    <row r="2" spans="1:1" s="226" customFormat="1" ht="30" customHeight="1">
      <c r="A2" s="262" t="s">
        <v>216</v>
      </c>
    </row>
    <row r="3" spans="1:1" s="226" customFormat="1" ht="38.25" customHeight="1">
      <c r="A3" s="263" t="s">
        <v>265</v>
      </c>
    </row>
    <row r="4" spans="1:1" s="226" customFormat="1" ht="71.45" customHeight="1">
      <c r="A4" s="264" t="s">
        <v>213</v>
      </c>
    </row>
    <row r="5" spans="1:1" s="28" customFormat="1">
      <c r="A5" s="29"/>
    </row>
    <row r="9" spans="1:1" ht="72.75">
      <c r="A9" s="30"/>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6"/>
  <sheetViews>
    <sheetView rightToLeft="1" view="pageBreakPreview" zoomScaleNormal="100" zoomScaleSheetLayoutView="100" workbookViewId="0">
      <selection activeCell="B27" sqref="B27"/>
    </sheetView>
  </sheetViews>
  <sheetFormatPr defaultRowHeight="12.75"/>
  <cols>
    <col min="1" max="1" width="45.7109375" style="120" customWidth="1"/>
    <col min="2" max="6" width="11.7109375" style="123" customWidth="1"/>
    <col min="7" max="7" width="45.7109375" style="120" customWidth="1"/>
  </cols>
  <sheetData>
    <row r="1" spans="1:12" s="140" customFormat="1" ht="54" customHeight="1">
      <c r="A1" s="453"/>
      <c r="B1" s="454"/>
      <c r="C1" s="454"/>
      <c r="D1" s="454"/>
      <c r="E1" s="454"/>
      <c r="F1" s="454"/>
      <c r="G1" s="454"/>
    </row>
    <row r="2" spans="1:12" s="137" customFormat="1" ht="20.25">
      <c r="A2" s="455" t="s">
        <v>218</v>
      </c>
      <c r="B2" s="455"/>
      <c r="C2" s="455"/>
      <c r="D2" s="455"/>
      <c r="E2" s="455"/>
      <c r="F2" s="455"/>
      <c r="G2" s="455"/>
      <c r="H2" s="151"/>
      <c r="I2" s="151"/>
      <c r="J2" s="151"/>
      <c r="K2" s="151"/>
      <c r="L2" s="151"/>
    </row>
    <row r="3" spans="1:12" s="137" customFormat="1" ht="34.15" customHeight="1">
      <c r="A3" s="456" t="s">
        <v>285</v>
      </c>
      <c r="B3" s="455"/>
      <c r="C3" s="455"/>
      <c r="D3" s="455"/>
      <c r="E3" s="455"/>
      <c r="F3" s="455"/>
      <c r="G3" s="455"/>
      <c r="H3" s="152"/>
      <c r="I3" s="151"/>
      <c r="J3" s="151"/>
      <c r="K3" s="151"/>
      <c r="L3" s="151"/>
    </row>
    <row r="4" spans="1:12" s="137" customFormat="1" ht="15.75" customHeight="1">
      <c r="A4" s="457" t="s">
        <v>219</v>
      </c>
      <c r="B4" s="457"/>
      <c r="C4" s="457"/>
      <c r="D4" s="457"/>
      <c r="E4" s="457"/>
      <c r="F4" s="457"/>
      <c r="G4" s="457"/>
      <c r="H4" s="153"/>
      <c r="I4" s="153"/>
      <c r="J4" s="153"/>
      <c r="K4" s="153"/>
      <c r="L4" s="153"/>
    </row>
    <row r="5" spans="1:12" s="137" customFormat="1" ht="15.75" customHeight="1">
      <c r="A5" s="457" t="s">
        <v>220</v>
      </c>
      <c r="B5" s="457"/>
      <c r="C5" s="457"/>
      <c r="D5" s="457"/>
      <c r="E5" s="457"/>
      <c r="F5" s="457"/>
      <c r="G5" s="457"/>
      <c r="H5" s="154"/>
      <c r="I5" s="153"/>
      <c r="J5" s="153"/>
      <c r="K5" s="153"/>
      <c r="L5" s="153"/>
    </row>
    <row r="6" spans="1:12" s="137" customFormat="1" ht="15.75" customHeight="1">
      <c r="A6" s="457" t="s">
        <v>286</v>
      </c>
      <c r="B6" s="457"/>
      <c r="C6" s="457"/>
      <c r="D6" s="457"/>
      <c r="E6" s="457"/>
      <c r="F6" s="457"/>
      <c r="G6" s="457"/>
      <c r="H6" s="154"/>
      <c r="I6" s="153"/>
      <c r="J6" s="153"/>
      <c r="K6" s="153"/>
      <c r="L6" s="153"/>
    </row>
    <row r="7" spans="1:12" s="137" customFormat="1" ht="16.5">
      <c r="A7" s="155" t="s">
        <v>304</v>
      </c>
      <c r="B7" s="254"/>
      <c r="C7" s="458"/>
      <c r="D7" s="458"/>
      <c r="E7" s="255"/>
      <c r="F7" s="255"/>
      <c r="G7" s="139" t="s">
        <v>305</v>
      </c>
    </row>
    <row r="8" spans="1:12" s="124" customFormat="1" ht="17.25" customHeight="1">
      <c r="A8" s="445" t="s">
        <v>54</v>
      </c>
      <c r="B8" s="448" t="s">
        <v>222</v>
      </c>
      <c r="C8" s="449"/>
      <c r="D8" s="449"/>
      <c r="E8" s="449"/>
      <c r="F8" s="449"/>
      <c r="G8" s="450" t="s">
        <v>221</v>
      </c>
    </row>
    <row r="9" spans="1:12" s="124" customFormat="1" ht="13.9" customHeight="1">
      <c r="A9" s="446"/>
      <c r="B9" s="156" t="s">
        <v>55</v>
      </c>
      <c r="C9" s="156" t="s">
        <v>56</v>
      </c>
      <c r="D9" s="156" t="s">
        <v>67</v>
      </c>
      <c r="E9" s="156" t="s">
        <v>29</v>
      </c>
      <c r="F9" s="156" t="s">
        <v>16</v>
      </c>
      <c r="G9" s="451"/>
    </row>
    <row r="10" spans="1:12" s="124" customFormat="1" ht="17.25" customHeight="1">
      <c r="A10" s="447"/>
      <c r="B10" s="158" t="s">
        <v>57</v>
      </c>
      <c r="C10" s="158" t="s">
        <v>58</v>
      </c>
      <c r="D10" s="158" t="s">
        <v>66</v>
      </c>
      <c r="E10" s="158" t="s">
        <v>163</v>
      </c>
      <c r="F10" s="157" t="s">
        <v>23</v>
      </c>
      <c r="G10" s="452"/>
    </row>
    <row r="11" spans="1:12" s="161" customFormat="1" ht="24.95" customHeight="1" thickBot="1">
      <c r="A11" s="160" t="s">
        <v>223</v>
      </c>
      <c r="B11" s="106"/>
      <c r="C11" s="106"/>
      <c r="D11" s="106"/>
      <c r="E11" s="106"/>
      <c r="F11" s="105"/>
      <c r="G11" s="159" t="s">
        <v>59</v>
      </c>
    </row>
    <row r="12" spans="1:12" s="124" customFormat="1" ht="19.5" customHeight="1" thickTop="1" thickBot="1">
      <c r="A12" s="164" t="s">
        <v>224</v>
      </c>
      <c r="B12" s="107">
        <v>59405216</v>
      </c>
      <c r="C12" s="107">
        <v>440833</v>
      </c>
      <c r="D12" s="107">
        <v>740305</v>
      </c>
      <c r="E12" s="107">
        <v>42705</v>
      </c>
      <c r="F12" s="163">
        <f>SUM(B12:E12)</f>
        <v>60629059</v>
      </c>
      <c r="G12" s="162" t="s">
        <v>68</v>
      </c>
    </row>
    <row r="13" spans="1:12" s="124" customFormat="1" ht="19.5" customHeight="1" thickTop="1" thickBot="1">
      <c r="A13" s="166" t="s">
        <v>225</v>
      </c>
      <c r="B13" s="106">
        <v>31891361</v>
      </c>
      <c r="C13" s="106">
        <v>151473</v>
      </c>
      <c r="D13" s="106">
        <v>144297</v>
      </c>
      <c r="E13" s="106">
        <v>15530</v>
      </c>
      <c r="F13" s="260">
        <f t="shared" ref="F13:F15" si="0">SUM(B13:E13)</f>
        <v>32202661</v>
      </c>
      <c r="G13" s="165" t="s">
        <v>69</v>
      </c>
    </row>
    <row r="14" spans="1:12" s="124" customFormat="1" ht="19.5" customHeight="1" thickTop="1" thickBot="1">
      <c r="A14" s="164" t="s">
        <v>226</v>
      </c>
      <c r="B14" s="107">
        <v>4820159</v>
      </c>
      <c r="C14" s="107">
        <v>0</v>
      </c>
      <c r="D14" s="107">
        <v>7055</v>
      </c>
      <c r="E14" s="107">
        <v>8653</v>
      </c>
      <c r="F14" s="163">
        <f t="shared" si="0"/>
        <v>4835867</v>
      </c>
      <c r="G14" s="162" t="s">
        <v>70</v>
      </c>
    </row>
    <row r="15" spans="1:12" s="124" customFormat="1" ht="19.5" customHeight="1" thickTop="1">
      <c r="A15" s="168" t="s">
        <v>227</v>
      </c>
      <c r="B15" s="108">
        <v>6519269</v>
      </c>
      <c r="C15" s="108">
        <v>126608</v>
      </c>
      <c r="D15" s="108">
        <v>395329</v>
      </c>
      <c r="E15" s="108">
        <v>14125</v>
      </c>
      <c r="F15" s="261">
        <f t="shared" si="0"/>
        <v>7055331</v>
      </c>
      <c r="G15" s="167" t="s">
        <v>71</v>
      </c>
    </row>
    <row r="16" spans="1:12" s="124" customFormat="1" ht="24.75" customHeight="1">
      <c r="A16" s="170" t="s">
        <v>229</v>
      </c>
      <c r="B16" s="109">
        <f>SUM(B12-B13)+(B14+B15)</f>
        <v>38853283</v>
      </c>
      <c r="C16" s="109">
        <f>SUM(C12-C13)+(C14+C15)</f>
        <v>415968</v>
      </c>
      <c r="D16" s="109">
        <f>SUM(D12-D13)+(D14+D15)</f>
        <v>998392</v>
      </c>
      <c r="E16" s="109">
        <f>SUM(E12-E13)+(E14+E15)</f>
        <v>49953</v>
      </c>
      <c r="F16" s="109">
        <f>SUM(F12-F13)+(F14+F15)</f>
        <v>40317596</v>
      </c>
      <c r="G16" s="169" t="s">
        <v>228</v>
      </c>
    </row>
    <row r="17" spans="1:7" s="161" customFormat="1" ht="24.95" customHeight="1" thickBot="1">
      <c r="A17" s="160" t="s">
        <v>231</v>
      </c>
      <c r="B17" s="110"/>
      <c r="C17" s="110"/>
      <c r="D17" s="110"/>
      <c r="E17" s="110"/>
      <c r="F17" s="171"/>
      <c r="G17" s="159" t="s">
        <v>230</v>
      </c>
    </row>
    <row r="18" spans="1:7" s="124" customFormat="1" ht="19.5" customHeight="1" thickTop="1" thickBot="1">
      <c r="A18" s="164" t="s">
        <v>232</v>
      </c>
      <c r="B18" s="111">
        <v>449480</v>
      </c>
      <c r="C18" s="111">
        <v>5430</v>
      </c>
      <c r="D18" s="111">
        <v>3670</v>
      </c>
      <c r="E18" s="111">
        <v>480</v>
      </c>
      <c r="F18" s="173">
        <f>SUM(B18:E18)</f>
        <v>459060</v>
      </c>
      <c r="G18" s="172" t="s">
        <v>60</v>
      </c>
    </row>
    <row r="19" spans="1:7" s="124" customFormat="1" ht="19.5" customHeight="1" thickTop="1" thickBot="1">
      <c r="A19" s="166" t="s">
        <v>233</v>
      </c>
      <c r="B19" s="110">
        <v>2770195</v>
      </c>
      <c r="C19" s="110">
        <v>65474</v>
      </c>
      <c r="D19" s="110">
        <v>129180</v>
      </c>
      <c r="E19" s="110">
        <v>14390</v>
      </c>
      <c r="F19" s="211">
        <f t="shared" ref="F19:F20" si="1">SUM(B19:E19)</f>
        <v>2979239</v>
      </c>
      <c r="G19" s="165" t="s">
        <v>61</v>
      </c>
    </row>
    <row r="20" spans="1:7" s="124" customFormat="1" ht="19.5" customHeight="1" thickTop="1">
      <c r="A20" s="176" t="s">
        <v>235</v>
      </c>
      <c r="B20" s="112">
        <v>-51158</v>
      </c>
      <c r="C20" s="112">
        <v>3138</v>
      </c>
      <c r="D20" s="112">
        <v>0</v>
      </c>
      <c r="E20" s="112">
        <v>4</v>
      </c>
      <c r="F20" s="175">
        <f t="shared" si="1"/>
        <v>-48016</v>
      </c>
      <c r="G20" s="174" t="s">
        <v>234</v>
      </c>
    </row>
    <row r="21" spans="1:7" s="161" customFormat="1" ht="24.75" customHeight="1">
      <c r="A21" s="178" t="s">
        <v>237</v>
      </c>
      <c r="B21" s="113">
        <f>SUM(B17:B20)</f>
        <v>3168517</v>
      </c>
      <c r="C21" s="113">
        <f>SUM(C17:C20)</f>
        <v>74042</v>
      </c>
      <c r="D21" s="113">
        <f>SUM(D17:D20)</f>
        <v>132850</v>
      </c>
      <c r="E21" s="113">
        <f>SUM(E17:E20)</f>
        <v>14874</v>
      </c>
      <c r="F21" s="113">
        <f>SUM(F17:F20)</f>
        <v>3390283</v>
      </c>
      <c r="G21" s="177" t="s">
        <v>236</v>
      </c>
    </row>
    <row r="22" spans="1:7" s="124" customFormat="1" ht="21" customHeight="1" thickBot="1">
      <c r="A22" s="181" t="s">
        <v>238</v>
      </c>
      <c r="B22" s="180">
        <v>35684766</v>
      </c>
      <c r="C22" s="180">
        <v>341926</v>
      </c>
      <c r="D22" s="180">
        <v>865542</v>
      </c>
      <c r="E22" s="180">
        <f>SUM(E16-E21)</f>
        <v>35079</v>
      </c>
      <c r="F22" s="180">
        <f>SUM(F16-F21)</f>
        <v>36927313</v>
      </c>
      <c r="G22" s="179" t="s">
        <v>62</v>
      </c>
    </row>
    <row r="23" spans="1:7" s="124" customFormat="1" ht="21" customHeight="1" thickTop="1" thickBot="1">
      <c r="A23" s="183" t="s">
        <v>239</v>
      </c>
      <c r="B23" s="110">
        <v>953194</v>
      </c>
      <c r="C23" s="110">
        <v>11717</v>
      </c>
      <c r="D23" s="110">
        <v>22049</v>
      </c>
      <c r="E23" s="110">
        <v>4501</v>
      </c>
      <c r="F23" s="171">
        <f>SUM(B23:E23)</f>
        <v>991461</v>
      </c>
      <c r="G23" s="182" t="s">
        <v>63</v>
      </c>
    </row>
    <row r="24" spans="1:7" s="124" customFormat="1" ht="21" customHeight="1" thickTop="1" thickBot="1">
      <c r="A24" s="184" t="s">
        <v>240</v>
      </c>
      <c r="B24" s="173">
        <v>34731572</v>
      </c>
      <c r="C24" s="173">
        <v>330209</v>
      </c>
      <c r="D24" s="173">
        <v>843493</v>
      </c>
      <c r="E24" s="173">
        <f>E22-E23</f>
        <v>30578</v>
      </c>
      <c r="F24" s="173">
        <f>F22-F23</f>
        <v>35935852</v>
      </c>
      <c r="G24" s="179" t="s">
        <v>64</v>
      </c>
    </row>
    <row r="25" spans="1:7" s="124" customFormat="1" ht="21" customHeight="1" thickTop="1" thickBot="1">
      <c r="A25" s="183" t="s">
        <v>242</v>
      </c>
      <c r="B25" s="110">
        <v>4686321</v>
      </c>
      <c r="C25" s="110">
        <v>89537</v>
      </c>
      <c r="D25" s="110">
        <v>188469</v>
      </c>
      <c r="E25" s="110">
        <v>14453</v>
      </c>
      <c r="F25" s="171">
        <f>SUM(B25:E25)</f>
        <v>4978780</v>
      </c>
      <c r="G25" s="182" t="s">
        <v>241</v>
      </c>
    </row>
    <row r="26" spans="1:7" s="124" customFormat="1" ht="21" customHeight="1" thickTop="1">
      <c r="A26" s="187" t="s">
        <v>243</v>
      </c>
      <c r="B26" s="186">
        <f>SUM(B24-B25)</f>
        <v>30045251</v>
      </c>
      <c r="C26" s="186">
        <f>SUM(C24-C25)</f>
        <v>240672</v>
      </c>
      <c r="D26" s="186">
        <f>SUM(D24-D25)</f>
        <v>655024</v>
      </c>
      <c r="E26" s="186">
        <f>SUM(E24-E25)</f>
        <v>16125</v>
      </c>
      <c r="F26" s="186">
        <f>SUM(F24-F25)</f>
        <v>30957072</v>
      </c>
      <c r="G26" s="185" t="s">
        <v>65</v>
      </c>
    </row>
  </sheetData>
  <mergeCells count="10">
    <mergeCell ref="A8:A10"/>
    <mergeCell ref="B8:F8"/>
    <mergeCell ref="G8:G10"/>
    <mergeCell ref="A1:G1"/>
    <mergeCell ref="A2:G2"/>
    <mergeCell ref="A3:G3"/>
    <mergeCell ref="A4:G4"/>
    <mergeCell ref="A5:G5"/>
    <mergeCell ref="A6:G6"/>
    <mergeCell ref="C7:D7"/>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rightToLeft="1" view="pageBreakPreview" topLeftCell="A10" zoomScaleNormal="100" zoomScaleSheetLayoutView="100" workbookViewId="0">
      <selection activeCell="G8" sqref="G8:G9"/>
    </sheetView>
  </sheetViews>
  <sheetFormatPr defaultRowHeight="12.75"/>
  <cols>
    <col min="1" max="1" width="25.7109375" style="120" customWidth="1"/>
    <col min="2" max="6" width="12.7109375" style="123" customWidth="1"/>
    <col min="7" max="7" width="25.7109375" style="120" customWidth="1"/>
  </cols>
  <sheetData>
    <row r="1" spans="1:7" s="140" customFormat="1" ht="54" customHeight="1">
      <c r="A1" s="453"/>
      <c r="B1" s="454"/>
      <c r="C1" s="454"/>
      <c r="D1" s="454"/>
      <c r="E1" s="454"/>
      <c r="F1" s="454"/>
      <c r="G1" s="454"/>
    </row>
    <row r="2" spans="1:7" s="124" customFormat="1" ht="20.25">
      <c r="A2" s="455" t="s">
        <v>202</v>
      </c>
      <c r="B2" s="455"/>
      <c r="C2" s="455"/>
      <c r="D2" s="455"/>
      <c r="E2" s="455"/>
      <c r="F2" s="455"/>
      <c r="G2" s="455"/>
    </row>
    <row r="3" spans="1:7" s="124" customFormat="1" ht="41.45" customHeight="1">
      <c r="A3" s="456" t="s">
        <v>285</v>
      </c>
      <c r="B3" s="455"/>
      <c r="C3" s="455"/>
      <c r="D3" s="455"/>
      <c r="E3" s="455"/>
      <c r="F3" s="455"/>
      <c r="G3" s="455"/>
    </row>
    <row r="4" spans="1:7" s="124" customFormat="1" ht="15.75" customHeight="1">
      <c r="A4" s="457" t="s">
        <v>201</v>
      </c>
      <c r="B4" s="457"/>
      <c r="C4" s="457"/>
      <c r="D4" s="457"/>
      <c r="E4" s="457"/>
      <c r="F4" s="457"/>
      <c r="G4" s="457"/>
    </row>
    <row r="5" spans="1:7" s="124" customFormat="1" ht="15.75">
      <c r="A5" s="457" t="s">
        <v>220</v>
      </c>
      <c r="B5" s="457"/>
      <c r="C5" s="457"/>
      <c r="D5" s="457"/>
      <c r="E5" s="457"/>
      <c r="F5" s="457"/>
      <c r="G5" s="457"/>
    </row>
    <row r="6" spans="1:7" s="124" customFormat="1" ht="15.75">
      <c r="A6" s="457" t="s">
        <v>286</v>
      </c>
      <c r="B6" s="457"/>
      <c r="C6" s="457"/>
      <c r="D6" s="457"/>
      <c r="E6" s="457"/>
      <c r="F6" s="457"/>
      <c r="G6" s="457"/>
    </row>
    <row r="7" spans="1:7" s="137" customFormat="1" ht="16.5">
      <c r="A7" s="138" t="s">
        <v>301</v>
      </c>
      <c r="B7" s="254"/>
      <c r="C7" s="458"/>
      <c r="D7" s="458"/>
      <c r="E7" s="255"/>
      <c r="F7" s="255"/>
      <c r="G7" s="139" t="s">
        <v>303</v>
      </c>
    </row>
    <row r="8" spans="1:7" s="124" customFormat="1" ht="55.5" customHeight="1">
      <c r="A8" s="445" t="s">
        <v>198</v>
      </c>
      <c r="B8" s="136" t="s">
        <v>195</v>
      </c>
      <c r="C8" s="136" t="s">
        <v>194</v>
      </c>
      <c r="D8" s="136" t="s">
        <v>193</v>
      </c>
      <c r="E8" s="136" t="s">
        <v>192</v>
      </c>
      <c r="F8" s="136" t="s">
        <v>199</v>
      </c>
      <c r="G8" s="461" t="s">
        <v>200</v>
      </c>
    </row>
    <row r="9" spans="1:7" s="124" customFormat="1" ht="45">
      <c r="A9" s="447"/>
      <c r="B9" s="135" t="s">
        <v>191</v>
      </c>
      <c r="C9" s="135" t="s">
        <v>190</v>
      </c>
      <c r="D9" s="135" t="s">
        <v>189</v>
      </c>
      <c r="E9" s="135" t="s">
        <v>188</v>
      </c>
      <c r="F9" s="135" t="s">
        <v>197</v>
      </c>
      <c r="G9" s="462"/>
    </row>
    <row r="10" spans="1:7" s="124" customFormat="1" ht="33" customHeight="1" thickBot="1">
      <c r="A10" s="133" t="s">
        <v>55</v>
      </c>
      <c r="B10" s="197">
        <v>485730</v>
      </c>
      <c r="C10" s="198">
        <v>1.1599999999999999</v>
      </c>
      <c r="D10" s="198">
        <v>7.13</v>
      </c>
      <c r="E10" s="197">
        <v>4027082</v>
      </c>
      <c r="F10" s="197">
        <v>3698670</v>
      </c>
      <c r="G10" s="134" t="s">
        <v>57</v>
      </c>
    </row>
    <row r="11" spans="1:7" s="124" customFormat="1" ht="33" customHeight="1" thickTop="1" thickBot="1">
      <c r="A11" s="131" t="s">
        <v>56</v>
      </c>
      <c r="B11" s="195">
        <v>351124</v>
      </c>
      <c r="C11" s="196">
        <v>1.31</v>
      </c>
      <c r="D11" s="196">
        <v>15.75</v>
      </c>
      <c r="E11" s="195">
        <v>1631247</v>
      </c>
      <c r="F11" s="195">
        <v>1340886</v>
      </c>
      <c r="G11" s="132" t="s">
        <v>58</v>
      </c>
    </row>
    <row r="12" spans="1:7" s="124" customFormat="1" ht="33" customHeight="1" thickTop="1" thickBot="1">
      <c r="A12" s="129" t="s">
        <v>67</v>
      </c>
      <c r="B12" s="193">
        <v>44502</v>
      </c>
      <c r="C12" s="194">
        <v>0.37</v>
      </c>
      <c r="D12" s="194">
        <v>12.95</v>
      </c>
      <c r="E12" s="193">
        <v>2354699</v>
      </c>
      <c r="F12" s="193">
        <v>2041373</v>
      </c>
      <c r="G12" s="130" t="s">
        <v>66</v>
      </c>
    </row>
    <row r="13" spans="1:7" s="124" customFormat="1" ht="33" customHeight="1" thickTop="1">
      <c r="A13" s="127" t="s">
        <v>29</v>
      </c>
      <c r="B13" s="191">
        <v>174135</v>
      </c>
      <c r="C13" s="192">
        <v>0.96</v>
      </c>
      <c r="D13" s="192">
        <v>28.81</v>
      </c>
      <c r="E13" s="191">
        <v>601843</v>
      </c>
      <c r="F13" s="191">
        <v>422591</v>
      </c>
      <c r="G13" s="128" t="s">
        <v>163</v>
      </c>
    </row>
    <row r="14" spans="1:7" s="124" customFormat="1" ht="40.5" customHeight="1">
      <c r="A14" s="125" t="s">
        <v>16</v>
      </c>
      <c r="B14" s="188">
        <v>478269</v>
      </c>
      <c r="C14" s="189">
        <v>1.1399999999999999</v>
      </c>
      <c r="D14" s="189">
        <v>7.39</v>
      </c>
      <c r="E14" s="190">
        <v>3872968</v>
      </c>
      <c r="F14" s="190">
        <v>3547292</v>
      </c>
      <c r="G14" s="126" t="s">
        <v>23</v>
      </c>
    </row>
    <row r="15" spans="1:7" ht="27" customHeight="1">
      <c r="A15" s="459" t="s">
        <v>187</v>
      </c>
      <c r="B15" s="459"/>
      <c r="C15" s="459"/>
      <c r="D15" s="460" t="s">
        <v>196</v>
      </c>
      <c r="E15" s="460"/>
      <c r="F15" s="460"/>
      <c r="G15" s="460"/>
    </row>
  </sheetData>
  <mergeCells count="11">
    <mergeCell ref="A1:G1"/>
    <mergeCell ref="A2:G2"/>
    <mergeCell ref="A3:G3"/>
    <mergeCell ref="A4:G4"/>
    <mergeCell ref="A5:G5"/>
    <mergeCell ref="A15:C15"/>
    <mergeCell ref="D15:G15"/>
    <mergeCell ref="A8:A9"/>
    <mergeCell ref="G8:G9"/>
    <mergeCell ref="A6:G6"/>
    <mergeCell ref="C7:D7"/>
  </mergeCells>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O3" sqref="O3"/>
    </sheetView>
  </sheetViews>
  <sheetFormatPr defaultColWidth="9.140625" defaultRowHeight="12.75"/>
  <cols>
    <col min="1" max="1" width="75.140625" style="27" customWidth="1"/>
    <col min="2" max="16384" width="9.140625" style="27"/>
  </cols>
  <sheetData>
    <row r="1" spans="1:1" ht="21" customHeight="1"/>
    <row r="2" spans="1:1" s="41" customFormat="1" ht="69" customHeight="1">
      <c r="A2" s="40"/>
    </row>
    <row r="3" spans="1:1" s="41" customFormat="1" ht="38.25" customHeight="1">
      <c r="A3" s="42"/>
    </row>
    <row r="4" spans="1:1" s="41" customFormat="1" ht="90" customHeight="1">
      <c r="A4" s="43"/>
    </row>
    <row r="5" spans="1:1" s="28" customFormat="1">
      <c r="A5" s="29"/>
    </row>
    <row r="9" spans="1:1" ht="72.75">
      <c r="A9" s="30"/>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4"/>
  <sheetViews>
    <sheetView showGridLines="0" rightToLeft="1" view="pageBreakPreview" zoomScale="90" zoomScaleNormal="100" zoomScaleSheetLayoutView="90" workbookViewId="0">
      <selection activeCell="H18" sqref="H18"/>
    </sheetView>
  </sheetViews>
  <sheetFormatPr defaultColWidth="9.140625" defaultRowHeight="15.75"/>
  <cols>
    <col min="1" max="1" width="8.85546875" style="75" customWidth="1"/>
    <col min="2" max="2" width="15.7109375" style="76" customWidth="1"/>
    <col min="3" max="7" width="12.7109375" style="34" customWidth="1"/>
    <col min="8" max="8" width="15.7109375" style="77" customWidth="1"/>
    <col min="9" max="9" width="4.7109375" style="77" customWidth="1"/>
    <col min="10" max="16384" width="9.140625" style="72"/>
  </cols>
  <sheetData>
    <row r="1" spans="1:11" s="68" customFormat="1" ht="58.5" customHeight="1">
      <c r="A1" s="341"/>
      <c r="B1" s="366"/>
      <c r="C1" s="366"/>
      <c r="D1" s="366"/>
      <c r="E1" s="366"/>
      <c r="F1" s="366"/>
      <c r="G1" s="366"/>
      <c r="H1" s="366"/>
      <c r="I1" s="366"/>
      <c r="J1" s="81"/>
      <c r="K1" s="81"/>
    </row>
    <row r="2" spans="1:11" s="38" customFormat="1" ht="20.25">
      <c r="A2" s="52" t="s">
        <v>53</v>
      </c>
      <c r="B2" s="53"/>
      <c r="C2" s="53"/>
      <c r="D2" s="53"/>
      <c r="E2" s="53"/>
      <c r="F2" s="53"/>
      <c r="G2" s="53"/>
      <c r="H2" s="53"/>
      <c r="I2" s="53"/>
    </row>
    <row r="3" spans="1:11" s="4" customFormat="1" ht="15" customHeight="1">
      <c r="A3" s="324" t="s">
        <v>283</v>
      </c>
      <c r="B3" s="324"/>
      <c r="C3" s="324"/>
      <c r="D3" s="324"/>
      <c r="E3" s="324"/>
      <c r="F3" s="324"/>
      <c r="G3" s="324"/>
      <c r="H3" s="324"/>
      <c r="I3" s="324"/>
      <c r="K3" s="20"/>
    </row>
    <row r="4" spans="1:11" s="38" customFormat="1">
      <c r="A4" s="36" t="s">
        <v>36</v>
      </c>
      <c r="B4" s="33"/>
      <c r="C4" s="12"/>
      <c r="D4" s="12"/>
      <c r="E4" s="12"/>
      <c r="F4" s="12"/>
      <c r="G4" s="12"/>
      <c r="H4" s="5"/>
      <c r="I4" s="12"/>
    </row>
    <row r="5" spans="1:11" s="38" customFormat="1" ht="13.5" customHeight="1">
      <c r="A5" s="371" t="s">
        <v>283</v>
      </c>
      <c r="B5" s="371"/>
      <c r="C5" s="371"/>
      <c r="D5" s="371"/>
      <c r="E5" s="371"/>
      <c r="F5" s="371"/>
      <c r="G5" s="371"/>
      <c r="H5" s="371"/>
      <c r="I5" s="371"/>
    </row>
    <row r="6" spans="1:11" s="38" customFormat="1" ht="23.25" customHeight="1">
      <c r="A6" s="23" t="s">
        <v>299</v>
      </c>
      <c r="B6" s="33"/>
      <c r="C6" s="34"/>
      <c r="D6" s="34"/>
      <c r="E6" s="34"/>
      <c r="F6" s="34"/>
      <c r="G6" s="34"/>
      <c r="H6" s="7"/>
      <c r="I6" s="44" t="s">
        <v>300</v>
      </c>
    </row>
    <row r="7" spans="1:11" ht="18.75" customHeight="1" thickBot="1">
      <c r="A7" s="428" t="s">
        <v>88</v>
      </c>
      <c r="B7" s="428"/>
      <c r="C7" s="369" t="s">
        <v>86</v>
      </c>
      <c r="D7" s="369" t="s">
        <v>52</v>
      </c>
      <c r="E7" s="369" t="s">
        <v>87</v>
      </c>
      <c r="F7" s="369" t="s">
        <v>166</v>
      </c>
      <c r="G7" s="372" t="s">
        <v>97</v>
      </c>
      <c r="H7" s="433" t="s">
        <v>275</v>
      </c>
      <c r="I7" s="433"/>
    </row>
    <row r="8" spans="1:11" ht="18" customHeight="1" thickTop="1" thickBot="1">
      <c r="A8" s="429"/>
      <c r="B8" s="429"/>
      <c r="C8" s="464"/>
      <c r="D8" s="464"/>
      <c r="E8" s="464"/>
      <c r="F8" s="464"/>
      <c r="G8" s="463"/>
      <c r="H8" s="434"/>
      <c r="I8" s="434"/>
    </row>
    <row r="9" spans="1:11" ht="28.5" customHeight="1" thickTop="1">
      <c r="A9" s="438"/>
      <c r="B9" s="438"/>
      <c r="C9" s="370"/>
      <c r="D9" s="370"/>
      <c r="E9" s="370"/>
      <c r="F9" s="370"/>
      <c r="G9" s="373"/>
      <c r="H9" s="444"/>
      <c r="I9" s="444"/>
    </row>
    <row r="10" spans="1:11" ht="40.15" customHeight="1" thickBot="1">
      <c r="A10" s="469">
        <v>2015</v>
      </c>
      <c r="B10" s="470"/>
      <c r="C10" s="306">
        <v>4094333</v>
      </c>
      <c r="D10" s="306">
        <v>1162039</v>
      </c>
      <c r="E10" s="306">
        <v>1749320</v>
      </c>
      <c r="F10" s="306">
        <v>5414831</v>
      </c>
      <c r="G10" s="307">
        <f>SUM(C10:F10)</f>
        <v>12420523</v>
      </c>
      <c r="H10" s="465">
        <v>2015</v>
      </c>
      <c r="I10" s="466"/>
    </row>
    <row r="11" spans="1:11" ht="40.15" customHeight="1" thickTop="1" thickBot="1">
      <c r="A11" s="467">
        <v>2016</v>
      </c>
      <c r="B11" s="468"/>
      <c r="C11" s="256">
        <v>4762188</v>
      </c>
      <c r="D11" s="256">
        <v>1372539</v>
      </c>
      <c r="E11" s="256">
        <v>3165575</v>
      </c>
      <c r="F11" s="256">
        <v>4155807</v>
      </c>
      <c r="G11" s="308">
        <f t="shared" ref="G11:G14" si="0">SUM(C11:F11)</f>
        <v>13456109</v>
      </c>
      <c r="H11" s="475">
        <v>2016</v>
      </c>
      <c r="I11" s="476"/>
    </row>
    <row r="12" spans="1:11" ht="40.15" customHeight="1" thickTop="1" thickBot="1">
      <c r="A12" s="471">
        <v>2017</v>
      </c>
      <c r="B12" s="472"/>
      <c r="C12" s="257">
        <v>1188715</v>
      </c>
      <c r="D12" s="257">
        <v>346866</v>
      </c>
      <c r="E12" s="257">
        <v>514607</v>
      </c>
      <c r="F12" s="257">
        <v>3254662</v>
      </c>
      <c r="G12" s="309">
        <f t="shared" si="0"/>
        <v>5304850</v>
      </c>
      <c r="H12" s="473">
        <v>2017</v>
      </c>
      <c r="I12" s="474"/>
    </row>
    <row r="13" spans="1:11" ht="40.15" customHeight="1" thickTop="1" thickBot="1">
      <c r="A13" s="477">
        <v>2018</v>
      </c>
      <c r="B13" s="478"/>
      <c r="C13" s="258">
        <v>987770</v>
      </c>
      <c r="D13" s="258">
        <v>322144</v>
      </c>
      <c r="E13" s="258">
        <v>549089</v>
      </c>
      <c r="F13" s="258">
        <v>3292357</v>
      </c>
      <c r="G13" s="310">
        <f t="shared" si="0"/>
        <v>5151360</v>
      </c>
      <c r="H13" s="479">
        <v>2018</v>
      </c>
      <c r="I13" s="480"/>
    </row>
    <row r="14" spans="1:11" ht="40.15" customHeight="1" thickTop="1">
      <c r="A14" s="471">
        <v>2019</v>
      </c>
      <c r="B14" s="472"/>
      <c r="C14" s="257">
        <v>972754</v>
      </c>
      <c r="D14" s="257">
        <v>494067</v>
      </c>
      <c r="E14" s="257">
        <v>600195</v>
      </c>
      <c r="F14" s="257">
        <v>4029281</v>
      </c>
      <c r="G14" s="309">
        <f t="shared" si="0"/>
        <v>6096297</v>
      </c>
      <c r="H14" s="473">
        <v>2019</v>
      </c>
      <c r="I14" s="474"/>
    </row>
  </sheetData>
  <mergeCells count="20">
    <mergeCell ref="A14:B14"/>
    <mergeCell ref="H14:I14"/>
    <mergeCell ref="H11:I11"/>
    <mergeCell ref="A13:B13"/>
    <mergeCell ref="H13:I13"/>
    <mergeCell ref="H10:I10"/>
    <mergeCell ref="A11:B11"/>
    <mergeCell ref="A10:B10"/>
    <mergeCell ref="A12:B12"/>
    <mergeCell ref="H12:I12"/>
    <mergeCell ref="G7:G9"/>
    <mergeCell ref="H7:I9"/>
    <mergeCell ref="A1:I1"/>
    <mergeCell ref="A3:I3"/>
    <mergeCell ref="F7:F9"/>
    <mergeCell ref="A7:B9"/>
    <mergeCell ref="E7:E9"/>
    <mergeCell ref="D7:D9"/>
    <mergeCell ref="C7:C9"/>
    <mergeCell ref="A5:I5"/>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6"/>
  <sheetViews>
    <sheetView showGridLines="0" rightToLeft="1" view="pageBreakPreview" zoomScaleNormal="100" zoomScaleSheetLayoutView="100" workbookViewId="0">
      <selection activeCell="G10" sqref="G10"/>
    </sheetView>
  </sheetViews>
  <sheetFormatPr defaultColWidth="9.140625" defaultRowHeight="15.75"/>
  <cols>
    <col min="1" max="1" width="7.42578125" style="75" customWidth="1"/>
    <col min="2" max="2" width="15.7109375" style="76" customWidth="1"/>
    <col min="3" max="7" width="12.7109375" style="34" customWidth="1"/>
    <col min="8" max="8" width="15.7109375" style="77" customWidth="1"/>
    <col min="9" max="9" width="4.7109375" style="77" customWidth="1"/>
    <col min="10" max="16384" width="9.140625" style="72"/>
  </cols>
  <sheetData>
    <row r="1" spans="1:17" s="68" customFormat="1" ht="58.5" customHeight="1">
      <c r="A1" s="341"/>
      <c r="B1" s="366"/>
      <c r="C1" s="366"/>
      <c r="D1" s="366"/>
      <c r="E1" s="366"/>
      <c r="F1" s="366"/>
      <c r="G1" s="366"/>
      <c r="H1" s="366"/>
      <c r="I1" s="366"/>
      <c r="J1" s="81"/>
      <c r="K1" s="81"/>
      <c r="L1" s="81"/>
      <c r="M1" s="81"/>
      <c r="N1" s="81"/>
      <c r="O1" s="81"/>
      <c r="P1" s="81"/>
      <c r="Q1" s="81"/>
    </row>
    <row r="2" spans="1:17" s="38" customFormat="1" ht="18" customHeight="1">
      <c r="A2" s="52" t="s">
        <v>37</v>
      </c>
      <c r="B2" s="53"/>
      <c r="C2" s="53"/>
      <c r="D2" s="53"/>
      <c r="E2" s="53"/>
      <c r="F2" s="53"/>
      <c r="G2" s="53"/>
      <c r="H2" s="53"/>
      <c r="I2" s="53"/>
    </row>
    <row r="3" spans="1:17" s="4" customFormat="1" ht="15" customHeight="1">
      <c r="A3" s="324" t="s">
        <v>283</v>
      </c>
      <c r="B3" s="324"/>
      <c r="C3" s="324"/>
      <c r="D3" s="324"/>
      <c r="E3" s="324"/>
      <c r="F3" s="324"/>
      <c r="G3" s="324"/>
      <c r="H3" s="324"/>
      <c r="I3" s="324"/>
      <c r="K3" s="20"/>
    </row>
    <row r="4" spans="1:17" s="38" customFormat="1">
      <c r="A4" s="36" t="s">
        <v>38</v>
      </c>
      <c r="B4" s="33"/>
      <c r="C4" s="12"/>
      <c r="D4" s="12"/>
      <c r="E4" s="12"/>
      <c r="F4" s="12"/>
      <c r="G4" s="12"/>
      <c r="H4" s="5"/>
      <c r="I4" s="12"/>
    </row>
    <row r="5" spans="1:17" s="38" customFormat="1" ht="13.5" customHeight="1">
      <c r="A5" s="371" t="s">
        <v>288</v>
      </c>
      <c r="B5" s="371"/>
      <c r="C5" s="371"/>
      <c r="D5" s="371"/>
      <c r="E5" s="371"/>
      <c r="F5" s="371"/>
      <c r="G5" s="371"/>
      <c r="H5" s="371"/>
      <c r="I5" s="371"/>
    </row>
    <row r="6" spans="1:17" s="38" customFormat="1" ht="23.25" customHeight="1">
      <c r="A6" s="23" t="s">
        <v>297</v>
      </c>
      <c r="B6" s="33"/>
      <c r="C6" s="34"/>
      <c r="D6" s="34"/>
      <c r="E6" s="34"/>
      <c r="F6" s="34"/>
      <c r="G6" s="34"/>
      <c r="H6" s="7"/>
      <c r="I6" s="44" t="s">
        <v>298</v>
      </c>
    </row>
    <row r="7" spans="1:17" ht="18.75" customHeight="1" thickBot="1">
      <c r="A7" s="428" t="s">
        <v>45</v>
      </c>
      <c r="B7" s="428"/>
      <c r="C7" s="369" t="s">
        <v>86</v>
      </c>
      <c r="D7" s="369" t="s">
        <v>52</v>
      </c>
      <c r="E7" s="369" t="s">
        <v>87</v>
      </c>
      <c r="F7" s="369" t="s">
        <v>166</v>
      </c>
      <c r="G7" s="372" t="s">
        <v>97</v>
      </c>
      <c r="H7" s="433" t="s">
        <v>276</v>
      </c>
      <c r="I7" s="433"/>
      <c r="N7" s="79"/>
    </row>
    <row r="8" spans="1:17" ht="18" customHeight="1" thickTop="1" thickBot="1">
      <c r="A8" s="429"/>
      <c r="B8" s="429"/>
      <c r="C8" s="464"/>
      <c r="D8" s="464"/>
      <c r="E8" s="464"/>
      <c r="F8" s="464"/>
      <c r="G8" s="463"/>
      <c r="H8" s="434"/>
      <c r="I8" s="434"/>
    </row>
    <row r="9" spans="1:17" ht="24" customHeight="1" thickTop="1">
      <c r="A9" s="438"/>
      <c r="B9" s="438"/>
      <c r="C9" s="370"/>
      <c r="D9" s="370"/>
      <c r="E9" s="370"/>
      <c r="F9" s="370"/>
      <c r="G9" s="373"/>
      <c r="H9" s="444"/>
      <c r="I9" s="444"/>
    </row>
    <row r="10" spans="1:17" ht="40.15" customHeight="1" thickBot="1">
      <c r="A10" s="485">
        <v>2015</v>
      </c>
      <c r="B10" s="486"/>
      <c r="C10" s="313">
        <v>1521706</v>
      </c>
      <c r="D10" s="313">
        <v>593657</v>
      </c>
      <c r="E10" s="313">
        <v>736724</v>
      </c>
      <c r="F10" s="313">
        <v>2485151</v>
      </c>
      <c r="G10" s="307">
        <f>SUM(C10:F10)</f>
        <v>5337238</v>
      </c>
      <c r="H10" s="487">
        <v>2015</v>
      </c>
      <c r="I10" s="488"/>
    </row>
    <row r="11" spans="1:17" ht="40.15" customHeight="1" thickTop="1" thickBot="1">
      <c r="A11" s="489">
        <v>2016</v>
      </c>
      <c r="B11" s="490"/>
      <c r="C11" s="312">
        <v>2616498</v>
      </c>
      <c r="D11" s="312">
        <v>529206</v>
      </c>
      <c r="E11" s="312">
        <v>870924</v>
      </c>
      <c r="F11" s="312">
        <v>2843942</v>
      </c>
      <c r="G11" s="308">
        <f t="shared" ref="G11:G13" si="0">SUM(C11:F11)</f>
        <v>6860570</v>
      </c>
      <c r="H11" s="491">
        <v>2016</v>
      </c>
      <c r="I11" s="492"/>
    </row>
    <row r="12" spans="1:17" ht="40.15" customHeight="1" thickTop="1" thickBot="1">
      <c r="A12" s="493">
        <v>2017</v>
      </c>
      <c r="B12" s="494"/>
      <c r="C12" s="311">
        <v>831150</v>
      </c>
      <c r="D12" s="311">
        <v>218081</v>
      </c>
      <c r="E12" s="311">
        <v>124043</v>
      </c>
      <c r="F12" s="311">
        <v>2131329</v>
      </c>
      <c r="G12" s="309">
        <f t="shared" si="0"/>
        <v>3304603</v>
      </c>
      <c r="H12" s="495">
        <v>2017</v>
      </c>
      <c r="I12" s="496"/>
    </row>
    <row r="13" spans="1:17" ht="40.15" customHeight="1" thickTop="1" thickBot="1">
      <c r="A13" s="489">
        <v>2018</v>
      </c>
      <c r="B13" s="490"/>
      <c r="C13" s="312">
        <v>621181</v>
      </c>
      <c r="D13" s="312">
        <v>100777</v>
      </c>
      <c r="E13" s="312">
        <v>108972</v>
      </c>
      <c r="F13" s="312">
        <v>2045146</v>
      </c>
      <c r="G13" s="310">
        <f t="shared" si="0"/>
        <v>2876076</v>
      </c>
      <c r="H13" s="491">
        <v>2018</v>
      </c>
      <c r="I13" s="492"/>
    </row>
    <row r="14" spans="1:17" ht="40.15" customHeight="1" thickTop="1">
      <c r="A14" s="483">
        <v>2019</v>
      </c>
      <c r="B14" s="484"/>
      <c r="C14" s="314">
        <v>681570</v>
      </c>
      <c r="D14" s="314">
        <v>175271</v>
      </c>
      <c r="E14" s="314">
        <v>342823</v>
      </c>
      <c r="F14" s="314">
        <v>2445598</v>
      </c>
      <c r="G14" s="309">
        <f>SUM(C14:F14)</f>
        <v>3645262</v>
      </c>
      <c r="H14" s="481">
        <v>2019</v>
      </c>
      <c r="I14" s="482"/>
    </row>
    <row r="15" spans="1:17">
      <c r="A15" s="101"/>
      <c r="B15" s="216"/>
      <c r="C15" s="85"/>
      <c r="D15" s="85"/>
      <c r="E15" s="85"/>
      <c r="F15" s="85"/>
      <c r="G15" s="85"/>
      <c r="H15" s="217"/>
      <c r="I15" s="217"/>
    </row>
    <row r="16" spans="1:17">
      <c r="A16" s="101"/>
      <c r="B16" s="216"/>
      <c r="C16" s="85"/>
      <c r="D16" s="85"/>
      <c r="E16" s="85"/>
      <c r="F16" s="85"/>
      <c r="G16" s="85"/>
      <c r="H16" s="217"/>
      <c r="I16" s="217"/>
    </row>
  </sheetData>
  <mergeCells count="20">
    <mergeCell ref="H14:I14"/>
    <mergeCell ref="A14:B14"/>
    <mergeCell ref="A10:B10"/>
    <mergeCell ref="H10:I10"/>
    <mergeCell ref="A11:B11"/>
    <mergeCell ref="H11:I11"/>
    <mergeCell ref="A12:B12"/>
    <mergeCell ref="H12:I12"/>
    <mergeCell ref="A13:B13"/>
    <mergeCell ref="H13:I13"/>
    <mergeCell ref="A1:I1"/>
    <mergeCell ref="A3:I3"/>
    <mergeCell ref="A5:I5"/>
    <mergeCell ref="A7:B9"/>
    <mergeCell ref="C7:C9"/>
    <mergeCell ref="G7:G9"/>
    <mergeCell ref="E7:E9"/>
    <mergeCell ref="D7:D9"/>
    <mergeCell ref="F7:F9"/>
    <mergeCell ref="H7:I9"/>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A26" sqref="A26:I26"/>
    </sheetView>
  </sheetViews>
  <sheetFormatPr defaultColWidth="9.140625" defaultRowHeight="15.75"/>
  <cols>
    <col min="1" max="1" width="4.7109375" style="11" customWidth="1"/>
    <col min="2" max="2" width="15.7109375" style="10" customWidth="1"/>
    <col min="3" max="7" width="12.7109375" style="9" customWidth="1"/>
    <col min="8" max="8" width="15.7109375" style="6" customWidth="1"/>
    <col min="9" max="9" width="4.7109375" style="6" customWidth="1"/>
    <col min="10" max="14" width="9.140625" style="8"/>
    <col min="15" max="16" width="9.140625" style="8" customWidth="1"/>
    <col min="17" max="16384" width="9.140625" style="8"/>
  </cols>
  <sheetData>
    <row r="1" spans="1:17" s="32" customFormat="1" ht="23.25" customHeight="1">
      <c r="A1" s="497"/>
      <c r="B1" s="498"/>
      <c r="C1" s="498"/>
      <c r="D1" s="498"/>
      <c r="E1" s="498"/>
      <c r="F1" s="498"/>
      <c r="G1" s="498"/>
      <c r="H1" s="498"/>
      <c r="I1" s="498"/>
      <c r="J1" s="31"/>
      <c r="K1" s="31"/>
      <c r="L1" s="31"/>
      <c r="M1" s="31"/>
      <c r="N1" s="31"/>
      <c r="O1" s="31"/>
      <c r="P1" s="31"/>
      <c r="Q1" s="31"/>
    </row>
    <row r="2" spans="1:17" s="2" customFormat="1" ht="18" customHeight="1">
      <c r="A2" s="121" t="s">
        <v>161</v>
      </c>
      <c r="B2" s="61"/>
      <c r="C2" s="61"/>
      <c r="D2" s="61"/>
      <c r="E2" s="61"/>
      <c r="F2" s="61"/>
      <c r="G2" s="61"/>
      <c r="H2" s="61"/>
      <c r="I2" s="61"/>
    </row>
    <row r="3" spans="1:17" s="4" customFormat="1" ht="15" customHeight="1">
      <c r="A3" s="499">
        <v>2019</v>
      </c>
      <c r="B3" s="499"/>
      <c r="C3" s="499"/>
      <c r="D3" s="499"/>
      <c r="E3" s="499"/>
      <c r="F3" s="499"/>
      <c r="G3" s="499"/>
      <c r="H3" s="499"/>
      <c r="I3" s="499"/>
      <c r="K3" s="20"/>
    </row>
    <row r="4" spans="1:17" s="2" customFormat="1">
      <c r="A4" s="122" t="s">
        <v>162</v>
      </c>
      <c r="B4" s="54"/>
      <c r="C4" s="55"/>
      <c r="D4" s="55"/>
      <c r="E4" s="55"/>
      <c r="F4" s="55"/>
      <c r="G4" s="55"/>
      <c r="H4" s="56"/>
      <c r="I4" s="55"/>
    </row>
    <row r="5" spans="1:17" s="38" customFormat="1" ht="13.5" customHeight="1">
      <c r="A5" s="500">
        <v>2019</v>
      </c>
      <c r="B5" s="500"/>
      <c r="C5" s="500"/>
      <c r="D5" s="500"/>
      <c r="E5" s="500"/>
      <c r="F5" s="500"/>
      <c r="G5" s="500"/>
      <c r="H5" s="500"/>
      <c r="I5" s="500"/>
    </row>
    <row r="6" spans="1:17" s="2" customFormat="1" ht="28.5" customHeight="1">
      <c r="A6" s="24"/>
      <c r="B6" s="24"/>
      <c r="C6" s="24"/>
      <c r="D6" s="24"/>
      <c r="E6" s="24"/>
      <c r="F6" s="25"/>
      <c r="G6" s="26"/>
      <c r="H6" s="501"/>
      <c r="I6" s="502"/>
    </row>
    <row r="7" spans="1:17">
      <c r="A7" s="14"/>
      <c r="B7" s="57"/>
      <c r="C7" s="22"/>
      <c r="D7" s="22"/>
      <c r="E7" s="22"/>
      <c r="F7" s="22"/>
      <c r="G7" s="22"/>
      <c r="H7" s="58"/>
      <c r="I7" s="58"/>
    </row>
    <row r="8" spans="1:17">
      <c r="A8" s="14"/>
      <c r="B8" s="57"/>
      <c r="C8" s="22"/>
      <c r="D8" s="22"/>
      <c r="E8" s="22"/>
      <c r="F8" s="22"/>
      <c r="G8" s="22"/>
      <c r="H8" s="58"/>
      <c r="I8" s="58"/>
    </row>
    <row r="9" spans="1:17">
      <c r="A9" s="14"/>
      <c r="B9" s="57"/>
      <c r="C9" s="22"/>
      <c r="D9" s="22"/>
      <c r="E9" s="22"/>
      <c r="F9" s="22"/>
      <c r="G9" s="22"/>
      <c r="H9" s="58"/>
      <c r="I9" s="58"/>
    </row>
    <row r="10" spans="1:17">
      <c r="A10" s="14"/>
      <c r="B10" s="57"/>
      <c r="C10" s="22"/>
      <c r="D10" s="22"/>
      <c r="E10" s="22"/>
      <c r="F10" s="22"/>
      <c r="G10" s="22"/>
      <c r="H10" s="58"/>
      <c r="I10" s="58"/>
    </row>
    <row r="11" spans="1:17">
      <c r="A11" s="14"/>
      <c r="B11" s="57"/>
      <c r="C11" s="22"/>
      <c r="D11" s="22"/>
      <c r="E11" s="22"/>
      <c r="F11" s="22"/>
      <c r="G11" s="22"/>
      <c r="H11" s="58"/>
      <c r="I11" s="58"/>
    </row>
    <row r="12" spans="1:17">
      <c r="A12" s="14"/>
      <c r="B12" s="57"/>
      <c r="C12" s="22"/>
      <c r="D12" s="22"/>
      <c r="E12" s="22"/>
      <c r="F12" s="22"/>
      <c r="G12" s="22"/>
      <c r="H12" s="58"/>
      <c r="I12" s="58"/>
    </row>
    <row r="13" spans="1:17">
      <c r="A13" s="14"/>
      <c r="B13" s="57"/>
      <c r="C13" s="22"/>
      <c r="D13" s="22"/>
      <c r="E13" s="22"/>
      <c r="F13" s="22"/>
      <c r="G13" s="22"/>
      <c r="H13" s="58"/>
      <c r="I13" s="58"/>
    </row>
    <row r="14" spans="1:17">
      <c r="A14" s="14"/>
      <c r="B14" s="57"/>
      <c r="C14" s="22"/>
      <c r="D14" s="22"/>
      <c r="E14" s="22"/>
      <c r="F14" s="22"/>
      <c r="G14" s="22"/>
      <c r="H14" s="58"/>
      <c r="I14" s="58"/>
    </row>
    <row r="15" spans="1:17">
      <c r="A15" s="14"/>
      <c r="B15" s="57"/>
      <c r="C15" s="22"/>
      <c r="D15" s="22"/>
      <c r="E15" s="22"/>
      <c r="F15" s="22"/>
      <c r="G15" s="22"/>
      <c r="H15" s="58"/>
      <c r="I15" s="58"/>
    </row>
    <row r="16" spans="1:17">
      <c r="A16" s="14"/>
      <c r="B16" s="57"/>
      <c r="C16" s="22"/>
      <c r="D16" s="22"/>
      <c r="E16" s="22"/>
      <c r="F16" s="22"/>
      <c r="G16" s="22"/>
      <c r="H16" s="58"/>
      <c r="I16" s="58"/>
    </row>
    <row r="17" spans="1:9">
      <c r="A17" s="14"/>
      <c r="B17" s="57"/>
      <c r="C17" s="22"/>
      <c r="D17" s="22"/>
      <c r="E17" s="22"/>
      <c r="F17" s="22"/>
      <c r="G17" s="22"/>
      <c r="H17" s="58"/>
      <c r="I17" s="58"/>
    </row>
    <row r="18" spans="1:9">
      <c r="A18" s="14"/>
      <c r="B18" s="57"/>
      <c r="C18" s="22"/>
      <c r="D18" s="22"/>
      <c r="E18" s="22"/>
      <c r="F18" s="22"/>
      <c r="G18" s="22"/>
      <c r="H18" s="58"/>
      <c r="I18" s="58"/>
    </row>
    <row r="19" spans="1:9">
      <c r="A19" s="14"/>
      <c r="B19" s="57"/>
      <c r="C19" s="22"/>
      <c r="D19" s="22"/>
      <c r="E19" s="22"/>
      <c r="F19" s="22"/>
      <c r="G19" s="22"/>
      <c r="H19" s="58"/>
      <c r="I19" s="58"/>
    </row>
    <row r="20" spans="1:9">
      <c r="A20" s="14"/>
      <c r="B20" s="57"/>
      <c r="C20" s="22"/>
      <c r="D20" s="22"/>
      <c r="E20" s="22"/>
      <c r="F20" s="22"/>
      <c r="G20" s="22"/>
      <c r="H20" s="58"/>
      <c r="I20" s="58"/>
    </row>
    <row r="21" spans="1:9">
      <c r="A21" s="14"/>
      <c r="B21" s="57"/>
      <c r="C21" s="22"/>
      <c r="D21" s="22"/>
      <c r="E21" s="22"/>
      <c r="F21" s="22"/>
      <c r="G21" s="22"/>
      <c r="H21" s="58"/>
      <c r="I21" s="58"/>
    </row>
    <row r="22" spans="1:9">
      <c r="A22" s="14"/>
      <c r="B22" s="57"/>
      <c r="C22" s="22"/>
      <c r="D22" s="22"/>
      <c r="E22" s="22"/>
      <c r="F22" s="22"/>
      <c r="G22" s="22"/>
      <c r="H22" s="58"/>
      <c r="I22" s="58"/>
    </row>
    <row r="23" spans="1:9">
      <c r="A23" s="14"/>
      <c r="B23" s="57"/>
      <c r="C23" s="22"/>
      <c r="D23" s="22"/>
      <c r="E23" s="22"/>
      <c r="F23" s="22"/>
      <c r="G23" s="22"/>
      <c r="H23" s="58"/>
      <c r="I23" s="58"/>
    </row>
    <row r="24" spans="1:9">
      <c r="A24" s="14"/>
      <c r="B24" s="57"/>
      <c r="C24" s="22"/>
      <c r="D24" s="22"/>
      <c r="E24" s="22"/>
      <c r="F24" s="22"/>
      <c r="G24" s="22"/>
      <c r="H24" s="58"/>
      <c r="I24" s="58"/>
    </row>
    <row r="25" spans="1:9">
      <c r="A25" s="14"/>
      <c r="B25" s="57"/>
      <c r="C25" s="22"/>
      <c r="D25" s="22"/>
      <c r="E25" s="22"/>
      <c r="F25" s="22"/>
      <c r="G25" s="22"/>
      <c r="H25" s="58"/>
      <c r="I25" s="58"/>
    </row>
    <row r="26" spans="1:9" s="60" customFormat="1" ht="12.75">
      <c r="A26" s="503" t="s">
        <v>302</v>
      </c>
      <c r="B26" s="503"/>
      <c r="C26" s="503"/>
      <c r="D26" s="503"/>
      <c r="E26" s="503"/>
      <c r="F26" s="503"/>
      <c r="G26" s="503"/>
      <c r="H26" s="503"/>
      <c r="I26" s="503"/>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G13" sqref="G13"/>
    </sheetView>
  </sheetViews>
  <sheetFormatPr defaultColWidth="9.140625" defaultRowHeight="15.75"/>
  <cols>
    <col min="1" max="1" width="10.7109375" style="75" customWidth="1"/>
    <col min="2" max="2" width="15.7109375" style="76" customWidth="1"/>
    <col min="3" max="7" width="12.7109375" style="34" customWidth="1"/>
    <col min="8" max="8" width="15.85546875" style="77" customWidth="1"/>
    <col min="9" max="9" width="8" style="77" customWidth="1"/>
    <col min="10" max="16384" width="9.140625" style="72"/>
  </cols>
  <sheetData>
    <row r="1" spans="1:16" s="68" customFormat="1" ht="58.5" customHeight="1">
      <c r="A1" s="341"/>
      <c r="B1" s="366"/>
      <c r="C1" s="366"/>
      <c r="D1" s="366"/>
      <c r="E1" s="366"/>
      <c r="F1" s="366"/>
      <c r="G1" s="366"/>
      <c r="H1" s="366"/>
      <c r="I1" s="366"/>
      <c r="J1" s="81"/>
      <c r="K1" s="81"/>
      <c r="L1" s="81"/>
      <c r="M1" s="81"/>
      <c r="N1" s="81"/>
      <c r="O1" s="81"/>
      <c r="P1" s="81"/>
    </row>
    <row r="2" spans="1:16" s="38" customFormat="1" ht="18" customHeight="1">
      <c r="A2" s="52" t="s">
        <v>39</v>
      </c>
      <c r="B2" s="53"/>
      <c r="C2" s="53"/>
      <c r="D2" s="53"/>
      <c r="E2" s="53"/>
      <c r="F2" s="53"/>
      <c r="G2" s="53"/>
      <c r="H2" s="53"/>
      <c r="I2" s="53"/>
    </row>
    <row r="3" spans="1:16" s="4" customFormat="1" ht="15" customHeight="1">
      <c r="A3" s="324" t="s">
        <v>283</v>
      </c>
      <c r="B3" s="324"/>
      <c r="C3" s="324"/>
      <c r="D3" s="324"/>
      <c r="E3" s="324"/>
      <c r="F3" s="324"/>
      <c r="G3" s="324"/>
      <c r="H3" s="324"/>
      <c r="I3" s="324"/>
    </row>
    <row r="4" spans="1:16" s="38" customFormat="1">
      <c r="A4" s="36" t="s">
        <v>40</v>
      </c>
      <c r="B4" s="33"/>
      <c r="C4" s="12"/>
      <c r="D4" s="12"/>
      <c r="E4" s="12"/>
      <c r="F4" s="12"/>
      <c r="G4" s="12"/>
      <c r="H4" s="5"/>
      <c r="I4" s="12"/>
    </row>
    <row r="5" spans="1:16" s="38" customFormat="1" ht="13.5" customHeight="1">
      <c r="A5" s="371" t="s">
        <v>283</v>
      </c>
      <c r="B5" s="371"/>
      <c r="C5" s="371"/>
      <c r="D5" s="371"/>
      <c r="E5" s="371"/>
      <c r="F5" s="371"/>
      <c r="G5" s="371"/>
      <c r="H5" s="371"/>
      <c r="I5" s="371"/>
    </row>
    <row r="6" spans="1:16" s="38" customFormat="1" ht="23.25" customHeight="1">
      <c r="A6" s="23" t="s">
        <v>294</v>
      </c>
      <c r="B6" s="33"/>
      <c r="C6" s="34"/>
      <c r="D6" s="34"/>
      <c r="E6" s="34"/>
      <c r="F6" s="34"/>
      <c r="G6" s="34"/>
      <c r="H6" s="7"/>
      <c r="I6" s="44" t="s">
        <v>295</v>
      </c>
    </row>
    <row r="7" spans="1:16" ht="18.75" customHeight="1" thickBot="1">
      <c r="A7" s="428" t="s">
        <v>45</v>
      </c>
      <c r="B7" s="428"/>
      <c r="C7" s="369" t="s">
        <v>86</v>
      </c>
      <c r="D7" s="369" t="s">
        <v>52</v>
      </c>
      <c r="E7" s="369" t="s">
        <v>87</v>
      </c>
      <c r="F7" s="369" t="s">
        <v>166</v>
      </c>
      <c r="G7" s="372" t="s">
        <v>97</v>
      </c>
      <c r="H7" s="333" t="s">
        <v>277</v>
      </c>
      <c r="I7" s="334"/>
      <c r="M7" s="79"/>
    </row>
    <row r="8" spans="1:16" ht="18" customHeight="1" thickTop="1" thickBot="1">
      <c r="A8" s="429"/>
      <c r="B8" s="429"/>
      <c r="C8" s="464"/>
      <c r="D8" s="464"/>
      <c r="E8" s="464"/>
      <c r="F8" s="464"/>
      <c r="G8" s="463"/>
      <c r="H8" s="504"/>
      <c r="I8" s="505"/>
    </row>
    <row r="9" spans="1:16" ht="27.75" customHeight="1" thickTop="1">
      <c r="A9" s="438"/>
      <c r="B9" s="438"/>
      <c r="C9" s="370"/>
      <c r="D9" s="370"/>
      <c r="E9" s="370"/>
      <c r="F9" s="370"/>
      <c r="G9" s="373"/>
      <c r="H9" s="504"/>
      <c r="I9" s="505"/>
    </row>
    <row r="10" spans="1:16" ht="40.15" customHeight="1" thickBot="1">
      <c r="A10" s="508">
        <v>2015</v>
      </c>
      <c r="B10" s="508"/>
      <c r="C10" s="319">
        <v>886569</v>
      </c>
      <c r="D10" s="319">
        <v>25882</v>
      </c>
      <c r="E10" s="319">
        <v>8661</v>
      </c>
      <c r="F10" s="319">
        <v>74714</v>
      </c>
      <c r="G10" s="320">
        <f>SUM(C10:F10)</f>
        <v>995826</v>
      </c>
      <c r="H10" s="509">
        <v>2015</v>
      </c>
      <c r="I10" s="509"/>
    </row>
    <row r="11" spans="1:16" ht="40.15" customHeight="1" thickTop="1" thickBot="1">
      <c r="A11" s="510">
        <v>2016</v>
      </c>
      <c r="B11" s="510"/>
      <c r="C11" s="259">
        <v>963249</v>
      </c>
      <c r="D11" s="259">
        <v>25361</v>
      </c>
      <c r="E11" s="259">
        <v>9863</v>
      </c>
      <c r="F11" s="259">
        <v>99161</v>
      </c>
      <c r="G11" s="321">
        <f t="shared" ref="G11:G14" si="0">SUM(C11:F11)</f>
        <v>1097634</v>
      </c>
      <c r="H11" s="511">
        <v>2016</v>
      </c>
      <c r="I11" s="511"/>
    </row>
    <row r="12" spans="1:16" ht="40.15" customHeight="1" thickTop="1" thickBot="1">
      <c r="A12" s="512">
        <v>2017</v>
      </c>
      <c r="B12" s="512"/>
      <c r="C12" s="318">
        <v>740701</v>
      </c>
      <c r="D12" s="318">
        <v>21080</v>
      </c>
      <c r="E12" s="318">
        <v>8992</v>
      </c>
      <c r="F12" s="318">
        <v>99161</v>
      </c>
      <c r="G12" s="322">
        <f t="shared" si="0"/>
        <v>869934</v>
      </c>
      <c r="H12" s="513">
        <v>2017</v>
      </c>
      <c r="I12" s="513"/>
    </row>
    <row r="13" spans="1:16" ht="40.15" customHeight="1" thickTop="1" thickBot="1">
      <c r="A13" s="510">
        <v>2018</v>
      </c>
      <c r="B13" s="510"/>
      <c r="C13" s="259">
        <v>565874</v>
      </c>
      <c r="D13" s="259">
        <v>33837</v>
      </c>
      <c r="E13" s="259">
        <v>21192</v>
      </c>
      <c r="F13" s="259">
        <v>117308</v>
      </c>
      <c r="G13" s="321">
        <f t="shared" si="0"/>
        <v>738211</v>
      </c>
      <c r="H13" s="514">
        <v>2018</v>
      </c>
      <c r="I13" s="514"/>
    </row>
    <row r="14" spans="1:16" ht="40.15" customHeight="1" thickTop="1">
      <c r="A14" s="506">
        <v>2019</v>
      </c>
      <c r="B14" s="506"/>
      <c r="C14" s="257">
        <v>591552</v>
      </c>
      <c r="D14" s="257">
        <v>25936</v>
      </c>
      <c r="E14" s="257">
        <v>8933</v>
      </c>
      <c r="F14" s="257">
        <v>89476</v>
      </c>
      <c r="G14" s="309">
        <f t="shared" si="0"/>
        <v>715897</v>
      </c>
      <c r="H14" s="507">
        <v>2019</v>
      </c>
      <c r="I14" s="507"/>
    </row>
    <row r="15" spans="1:16" s="79" customFormat="1" ht="28.5" customHeight="1">
      <c r="A15" s="315"/>
      <c r="B15" s="315"/>
      <c r="C15" s="316"/>
      <c r="D15" s="316"/>
      <c r="E15" s="316"/>
      <c r="F15" s="316"/>
      <c r="G15" s="317"/>
      <c r="H15" s="268"/>
      <c r="I15" s="268"/>
    </row>
  </sheetData>
  <mergeCells count="20">
    <mergeCell ref="A14:B14"/>
    <mergeCell ref="H14:I14"/>
    <mergeCell ref="A10:B10"/>
    <mergeCell ref="H10:I10"/>
    <mergeCell ref="A11:B11"/>
    <mergeCell ref="H11:I11"/>
    <mergeCell ref="A12:B12"/>
    <mergeCell ref="H12:I12"/>
    <mergeCell ref="A13:B13"/>
    <mergeCell ref="H13:I13"/>
    <mergeCell ref="A1:I1"/>
    <mergeCell ref="C7:C9"/>
    <mergeCell ref="A3:I3"/>
    <mergeCell ref="A5:I5"/>
    <mergeCell ref="A7:B9"/>
    <mergeCell ref="H7:I9"/>
    <mergeCell ref="F7:F9"/>
    <mergeCell ref="E7:E9"/>
    <mergeCell ref="G7:G9"/>
    <mergeCell ref="D7:D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topLeftCell="A11" zoomScaleNormal="100" zoomScaleSheetLayoutView="100" workbookViewId="0">
      <selection activeCell="A28" sqref="A28:I28"/>
    </sheetView>
  </sheetViews>
  <sheetFormatPr defaultColWidth="8.85546875" defaultRowHeight="15.75"/>
  <cols>
    <col min="1" max="1" width="3.7109375" style="11" customWidth="1"/>
    <col min="2" max="2" width="15.7109375" style="10" customWidth="1"/>
    <col min="3" max="7" width="12.7109375" style="9" customWidth="1"/>
    <col min="8" max="8" width="15.7109375" style="6" customWidth="1"/>
    <col min="9" max="9" width="8.7109375" style="6" customWidth="1"/>
    <col min="10" max="16384" width="8.85546875" style="8"/>
  </cols>
  <sheetData>
    <row r="1" spans="1:17" s="32" customFormat="1" ht="34.5" customHeight="1">
      <c r="A1" s="497"/>
      <c r="B1" s="498"/>
      <c r="C1" s="498"/>
      <c r="D1" s="498"/>
      <c r="E1" s="498"/>
      <c r="F1" s="498"/>
      <c r="G1" s="498"/>
      <c r="H1" s="498"/>
      <c r="I1" s="498"/>
      <c r="J1" s="31"/>
      <c r="K1" s="31"/>
      <c r="L1" s="31"/>
      <c r="M1" s="31"/>
      <c r="N1" s="31"/>
      <c r="O1" s="31"/>
      <c r="P1" s="31"/>
      <c r="Q1" s="31"/>
    </row>
    <row r="2" spans="1:17" s="2" customFormat="1" ht="18" customHeight="1">
      <c r="A2" s="121" t="s">
        <v>39</v>
      </c>
      <c r="B2" s="61"/>
      <c r="C2" s="61"/>
      <c r="D2" s="61"/>
      <c r="E2" s="61"/>
      <c r="F2" s="61"/>
      <c r="G2" s="61"/>
      <c r="H2" s="61"/>
      <c r="I2" s="61"/>
    </row>
    <row r="3" spans="1:17" s="4" customFormat="1" ht="15" customHeight="1">
      <c r="A3" s="499">
        <v>2019</v>
      </c>
      <c r="B3" s="499"/>
      <c r="C3" s="499"/>
      <c r="D3" s="499"/>
      <c r="E3" s="499"/>
      <c r="F3" s="499"/>
      <c r="G3" s="499"/>
      <c r="H3" s="499"/>
      <c r="I3" s="499"/>
      <c r="K3" s="20"/>
    </row>
    <row r="4" spans="1:17" s="2" customFormat="1">
      <c r="A4" s="122" t="s">
        <v>40</v>
      </c>
      <c r="B4" s="54"/>
      <c r="C4" s="55"/>
      <c r="D4" s="55"/>
      <c r="E4" s="55"/>
      <c r="F4" s="55"/>
      <c r="G4" s="55"/>
      <c r="H4" s="56"/>
      <c r="I4" s="55"/>
    </row>
    <row r="5" spans="1:17" s="38" customFormat="1" ht="13.5" customHeight="1">
      <c r="A5" s="500">
        <v>2019</v>
      </c>
      <c r="B5" s="500"/>
      <c r="C5" s="500"/>
      <c r="D5" s="500"/>
      <c r="E5" s="500"/>
      <c r="F5" s="500"/>
      <c r="G5" s="500"/>
      <c r="H5" s="500"/>
      <c r="I5" s="500"/>
    </row>
    <row r="6" spans="1:17" ht="24" customHeight="1">
      <c r="A6" s="14"/>
      <c r="B6" s="15"/>
      <c r="C6" s="16"/>
      <c r="D6" s="16"/>
      <c r="E6" s="16"/>
      <c r="F6" s="16"/>
      <c r="G6" s="17"/>
      <c r="H6" s="18"/>
      <c r="I6" s="19"/>
    </row>
    <row r="7" spans="1:17" ht="24" customHeight="1">
      <c r="A7" s="14"/>
      <c r="B7" s="15"/>
      <c r="C7" s="16"/>
      <c r="D7" s="16"/>
      <c r="E7" s="16"/>
      <c r="F7" s="16"/>
      <c r="G7" s="17"/>
      <c r="H7" s="18"/>
      <c r="I7" s="19"/>
    </row>
    <row r="8" spans="1:17" ht="23.25" customHeight="1">
      <c r="A8" s="14"/>
      <c r="B8" s="15"/>
      <c r="C8" s="16"/>
      <c r="D8" s="16"/>
      <c r="E8" s="16"/>
      <c r="F8" s="16"/>
      <c r="G8" s="17"/>
      <c r="H8" s="18"/>
      <c r="I8" s="19"/>
    </row>
    <row r="9" spans="1:17" ht="23.25" customHeight="1">
      <c r="A9" s="14"/>
      <c r="B9" s="15"/>
      <c r="C9" s="16"/>
      <c r="D9" s="16"/>
      <c r="E9" s="16"/>
      <c r="F9" s="16"/>
      <c r="G9" s="17"/>
      <c r="H9" s="18"/>
      <c r="I9" s="19"/>
    </row>
    <row r="10" spans="1:17" ht="23.25" customHeight="1">
      <c r="A10" s="14"/>
      <c r="B10" s="15"/>
      <c r="C10" s="16"/>
      <c r="D10" s="16"/>
      <c r="E10" s="16"/>
      <c r="F10" s="16"/>
      <c r="G10" s="17"/>
      <c r="H10" s="18"/>
      <c r="I10" s="19"/>
    </row>
    <row r="11" spans="1:17" ht="23.25" customHeight="1">
      <c r="A11" s="14"/>
      <c r="B11" s="15"/>
      <c r="C11" s="16"/>
      <c r="D11" s="16"/>
      <c r="E11" s="16"/>
      <c r="F11" s="16"/>
      <c r="G11" s="17"/>
      <c r="H11" s="18"/>
      <c r="I11" s="19"/>
    </row>
    <row r="12" spans="1:17" ht="23.25" customHeight="1">
      <c r="A12" s="14"/>
      <c r="B12" s="15"/>
      <c r="C12" s="16"/>
      <c r="D12" s="16"/>
      <c r="E12" s="16"/>
      <c r="F12" s="16"/>
      <c r="G12" s="17"/>
      <c r="H12" s="18"/>
      <c r="I12" s="19"/>
    </row>
    <row r="13" spans="1:17" ht="23.25" customHeight="1">
      <c r="A13" s="14"/>
      <c r="B13" s="15"/>
      <c r="C13" s="16"/>
      <c r="D13" s="16"/>
      <c r="E13" s="16"/>
      <c r="F13" s="16"/>
      <c r="G13" s="17"/>
      <c r="H13" s="18"/>
      <c r="I13" s="19"/>
    </row>
    <row r="14" spans="1:17">
      <c r="A14" s="14"/>
      <c r="B14" s="57"/>
      <c r="C14" s="22"/>
      <c r="D14" s="22"/>
      <c r="E14" s="22"/>
      <c r="F14" s="22"/>
      <c r="G14" s="22"/>
      <c r="H14" s="58"/>
      <c r="I14" s="58"/>
    </row>
    <row r="15" spans="1:17">
      <c r="A15" s="14"/>
      <c r="B15" s="57"/>
      <c r="C15" s="22"/>
      <c r="D15" s="22"/>
      <c r="E15" s="22"/>
      <c r="F15" s="22"/>
      <c r="G15" s="22"/>
      <c r="H15" s="58"/>
      <c r="I15" s="58"/>
    </row>
    <row r="16" spans="1:17">
      <c r="A16" s="14"/>
      <c r="B16" s="57"/>
      <c r="C16" s="22"/>
      <c r="D16" s="22"/>
      <c r="E16" s="22"/>
      <c r="F16" s="22"/>
      <c r="G16" s="22"/>
      <c r="H16" s="58"/>
      <c r="I16" s="58"/>
    </row>
    <row r="17" spans="1:9">
      <c r="A17" s="14"/>
      <c r="B17" s="57"/>
      <c r="C17" s="22"/>
      <c r="D17" s="22"/>
      <c r="E17" s="22"/>
      <c r="F17" s="22"/>
      <c r="G17" s="22"/>
      <c r="H17" s="58"/>
      <c r="I17" s="58"/>
    </row>
    <row r="18" spans="1:9">
      <c r="A18" s="14"/>
      <c r="B18" s="57"/>
      <c r="C18" s="22"/>
      <c r="D18" s="22"/>
      <c r="E18" s="22"/>
      <c r="F18" s="22"/>
      <c r="G18" s="22"/>
      <c r="H18" s="58"/>
      <c r="I18" s="58"/>
    </row>
    <row r="19" spans="1:9">
      <c r="A19" s="14"/>
      <c r="B19" s="57"/>
      <c r="C19" s="22"/>
      <c r="D19" s="22"/>
      <c r="E19" s="22"/>
      <c r="F19" s="22"/>
      <c r="G19" s="22"/>
      <c r="H19" s="58"/>
      <c r="I19" s="58"/>
    </row>
    <row r="20" spans="1:9">
      <c r="A20" s="14"/>
      <c r="B20" s="57"/>
      <c r="C20" s="22"/>
      <c r="D20" s="22"/>
      <c r="E20" s="22"/>
      <c r="F20" s="22"/>
      <c r="G20" s="22"/>
      <c r="H20" s="58"/>
      <c r="I20" s="58"/>
    </row>
    <row r="21" spans="1:9">
      <c r="A21" s="14"/>
      <c r="B21" s="57"/>
      <c r="C21" s="22"/>
      <c r="D21" s="22"/>
      <c r="E21" s="22"/>
      <c r="F21" s="22"/>
      <c r="G21" s="22"/>
      <c r="H21" s="58"/>
      <c r="I21" s="58"/>
    </row>
    <row r="22" spans="1:9">
      <c r="A22" s="14"/>
      <c r="B22" s="57"/>
      <c r="C22" s="22"/>
      <c r="D22" s="22"/>
      <c r="E22" s="22"/>
      <c r="F22" s="22"/>
      <c r="G22" s="22"/>
      <c r="H22" s="58"/>
      <c r="I22" s="58"/>
    </row>
    <row r="23" spans="1:9">
      <c r="A23" s="14"/>
      <c r="B23" s="57"/>
      <c r="C23" s="22"/>
      <c r="D23" s="22"/>
      <c r="E23" s="22"/>
      <c r="F23" s="22"/>
      <c r="G23" s="22"/>
      <c r="H23" s="58"/>
      <c r="I23" s="58"/>
    </row>
    <row r="24" spans="1:9">
      <c r="A24" s="14"/>
      <c r="B24" s="57"/>
      <c r="C24" s="22"/>
      <c r="D24" s="22"/>
      <c r="E24" s="22"/>
      <c r="F24" s="22"/>
      <c r="G24" s="22"/>
      <c r="H24" s="58"/>
      <c r="I24" s="58"/>
    </row>
    <row r="25" spans="1:9">
      <c r="A25" s="14"/>
      <c r="B25" s="57"/>
      <c r="C25" s="22"/>
      <c r="D25" s="22"/>
      <c r="E25" s="22"/>
      <c r="F25" s="22"/>
      <c r="G25" s="22"/>
      <c r="H25" s="58"/>
      <c r="I25" s="58"/>
    </row>
    <row r="26" spans="1:9">
      <c r="A26" s="14"/>
      <c r="B26" s="57"/>
      <c r="C26" s="22"/>
      <c r="D26" s="22"/>
      <c r="E26" s="22"/>
      <c r="F26" s="22"/>
      <c r="G26" s="22"/>
      <c r="H26" s="58"/>
      <c r="I26" s="58"/>
    </row>
    <row r="27" spans="1:9">
      <c r="A27" s="14"/>
      <c r="B27" s="57"/>
      <c r="C27" s="22"/>
      <c r="D27" s="22"/>
      <c r="E27" s="22"/>
      <c r="F27" s="22"/>
      <c r="G27" s="22"/>
      <c r="H27" s="58"/>
      <c r="I27" s="58"/>
    </row>
    <row r="28" spans="1:9" s="60" customFormat="1" ht="15.75" customHeight="1">
      <c r="A28" s="503" t="s">
        <v>296</v>
      </c>
      <c r="B28" s="503"/>
      <c r="C28" s="503"/>
      <c r="D28" s="503"/>
      <c r="E28" s="503"/>
      <c r="F28" s="503"/>
      <c r="G28" s="503"/>
      <c r="H28" s="503"/>
      <c r="I28" s="503"/>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rightToLeft="1" view="pageBreakPreview" topLeftCell="A7" zoomScaleNormal="89" zoomScaleSheetLayoutView="100" workbookViewId="0">
      <selection activeCell="D24" sqref="D24"/>
    </sheetView>
  </sheetViews>
  <sheetFormatPr defaultRowHeight="12.75"/>
  <cols>
    <col min="1" max="1" width="45.7109375" style="120" customWidth="1"/>
    <col min="2" max="5" width="11.7109375" style="123" customWidth="1"/>
    <col min="6" max="6" width="45.7109375" style="120" customWidth="1"/>
  </cols>
  <sheetData>
    <row r="1" spans="1:11" s="140" customFormat="1" ht="54" customHeight="1">
      <c r="A1" s="453"/>
      <c r="B1" s="454"/>
      <c r="C1" s="454"/>
      <c r="D1" s="454"/>
      <c r="E1" s="454"/>
      <c r="F1" s="454"/>
    </row>
    <row r="2" spans="1:11" s="76" customFormat="1" ht="20.25">
      <c r="A2" s="455" t="s">
        <v>244</v>
      </c>
      <c r="B2" s="455"/>
      <c r="C2" s="455"/>
      <c r="D2" s="455"/>
      <c r="E2" s="455"/>
      <c r="F2" s="455"/>
      <c r="G2" s="199"/>
      <c r="H2" s="199"/>
      <c r="I2" s="199"/>
      <c r="J2" s="199"/>
      <c r="K2" s="199"/>
    </row>
    <row r="3" spans="1:11" s="76" customFormat="1" ht="36.6" customHeight="1">
      <c r="A3" s="456" t="s">
        <v>287</v>
      </c>
      <c r="B3" s="455"/>
      <c r="C3" s="455"/>
      <c r="D3" s="455"/>
      <c r="E3" s="455"/>
      <c r="F3" s="455"/>
      <c r="G3" s="200"/>
      <c r="H3" s="199"/>
      <c r="I3" s="199"/>
      <c r="J3" s="199"/>
      <c r="K3" s="199"/>
    </row>
    <row r="4" spans="1:11" s="76" customFormat="1" ht="15.75" customHeight="1">
      <c r="A4" s="457" t="s">
        <v>245</v>
      </c>
      <c r="B4" s="457"/>
      <c r="C4" s="457"/>
      <c r="D4" s="457"/>
      <c r="E4" s="457"/>
      <c r="F4" s="457"/>
      <c r="G4" s="201"/>
      <c r="H4" s="201"/>
      <c r="I4" s="201"/>
      <c r="J4" s="201"/>
      <c r="K4" s="201"/>
    </row>
    <row r="5" spans="1:11" s="76" customFormat="1" ht="15.75" customHeight="1">
      <c r="A5" s="457" t="s">
        <v>246</v>
      </c>
      <c r="B5" s="457"/>
      <c r="C5" s="457"/>
      <c r="D5" s="457"/>
      <c r="E5" s="457"/>
      <c r="F5" s="457"/>
      <c r="G5" s="202"/>
      <c r="H5" s="201"/>
      <c r="I5" s="201"/>
      <c r="J5" s="201"/>
      <c r="K5" s="201"/>
    </row>
    <row r="6" spans="1:11" s="76" customFormat="1" ht="15.75" customHeight="1">
      <c r="A6" s="522" t="s">
        <v>286</v>
      </c>
      <c r="B6" s="522"/>
      <c r="C6" s="522"/>
      <c r="D6" s="522"/>
      <c r="E6" s="522"/>
      <c r="F6" s="522"/>
      <c r="G6" s="202"/>
      <c r="H6" s="201"/>
      <c r="I6" s="201"/>
      <c r="J6" s="201"/>
      <c r="K6" s="201"/>
    </row>
    <row r="7" spans="1:11" s="76" customFormat="1" ht="16.5">
      <c r="A7" s="144" t="s">
        <v>293</v>
      </c>
      <c r="B7" s="142"/>
      <c r="C7" s="203"/>
      <c r="D7" s="143"/>
      <c r="E7" s="143"/>
      <c r="F7" s="141" t="s">
        <v>292</v>
      </c>
    </row>
    <row r="8" spans="1:11" s="124" customFormat="1" ht="34.5" customHeight="1">
      <c r="A8" s="461" t="s">
        <v>54</v>
      </c>
      <c r="B8" s="523" t="s">
        <v>247</v>
      </c>
      <c r="C8" s="449"/>
      <c r="D8" s="449"/>
      <c r="E8" s="449"/>
      <c r="F8" s="515" t="s">
        <v>221</v>
      </c>
    </row>
    <row r="9" spans="1:11" s="124" customFormat="1" ht="17.25" customHeight="1">
      <c r="A9" s="521"/>
      <c r="B9" s="204" t="s">
        <v>55</v>
      </c>
      <c r="C9" s="204" t="s">
        <v>56</v>
      </c>
      <c r="D9" s="204" t="s">
        <v>29</v>
      </c>
      <c r="E9" s="204" t="s">
        <v>16</v>
      </c>
      <c r="F9" s="516"/>
    </row>
    <row r="10" spans="1:11" s="124" customFormat="1" ht="17.25" customHeight="1">
      <c r="A10" s="462"/>
      <c r="B10" s="205" t="s">
        <v>57</v>
      </c>
      <c r="C10" s="205" t="s">
        <v>58</v>
      </c>
      <c r="D10" s="205" t="s">
        <v>163</v>
      </c>
      <c r="E10" s="205" t="s">
        <v>23</v>
      </c>
      <c r="F10" s="517"/>
    </row>
    <row r="11" spans="1:11" s="161" customFormat="1" ht="24.95" customHeight="1" thickBot="1">
      <c r="A11" s="160" t="s">
        <v>223</v>
      </c>
      <c r="B11" s="106"/>
      <c r="C11" s="106"/>
      <c r="D11" s="106"/>
      <c r="E11" s="105"/>
      <c r="F11" s="206" t="s">
        <v>59</v>
      </c>
    </row>
    <row r="12" spans="1:11" s="124" customFormat="1" ht="19.5" customHeight="1" thickTop="1" thickBot="1">
      <c r="A12" s="164" t="s">
        <v>249</v>
      </c>
      <c r="B12" s="107">
        <v>2678310</v>
      </c>
      <c r="C12" s="107">
        <v>551087</v>
      </c>
      <c r="D12" s="107">
        <v>216227</v>
      </c>
      <c r="E12" s="163">
        <f>SUM(B12:D12)</f>
        <v>3445624</v>
      </c>
      <c r="F12" s="207" t="s">
        <v>248</v>
      </c>
    </row>
    <row r="13" spans="1:11" s="124" customFormat="1" ht="19.5" customHeight="1" thickTop="1" thickBot="1">
      <c r="A13" s="166" t="s">
        <v>251</v>
      </c>
      <c r="B13" s="106">
        <v>1900053</v>
      </c>
      <c r="C13" s="106">
        <v>224212</v>
      </c>
      <c r="D13" s="106">
        <v>56937</v>
      </c>
      <c r="E13" s="260">
        <f t="shared" ref="E13:E17" si="0">SUM(B13:D13)</f>
        <v>2181202</v>
      </c>
      <c r="F13" s="208" t="s">
        <v>250</v>
      </c>
    </row>
    <row r="14" spans="1:11" s="124" customFormat="1" ht="19.5" customHeight="1" thickTop="1" thickBot="1">
      <c r="A14" s="164" t="s">
        <v>253</v>
      </c>
      <c r="B14" s="107">
        <v>152412</v>
      </c>
      <c r="C14" s="107">
        <v>25682</v>
      </c>
      <c r="D14" s="107">
        <v>13711</v>
      </c>
      <c r="E14" s="163">
        <f t="shared" si="0"/>
        <v>191805</v>
      </c>
      <c r="F14" s="207" t="s">
        <v>252</v>
      </c>
    </row>
    <row r="15" spans="1:11" s="124" customFormat="1" ht="19.5" customHeight="1" thickTop="1" thickBot="1">
      <c r="A15" s="168" t="s">
        <v>255</v>
      </c>
      <c r="B15" s="108">
        <v>6725</v>
      </c>
      <c r="C15" s="108">
        <v>0</v>
      </c>
      <c r="D15" s="108">
        <v>0</v>
      </c>
      <c r="E15" s="260">
        <f t="shared" si="0"/>
        <v>6725</v>
      </c>
      <c r="F15" s="209" t="s">
        <v>254</v>
      </c>
    </row>
    <row r="16" spans="1:11" s="124" customFormat="1" ht="19.5" customHeight="1" thickTop="1" thickBot="1">
      <c r="A16" s="164" t="s">
        <v>257</v>
      </c>
      <c r="B16" s="107">
        <v>407260</v>
      </c>
      <c r="C16" s="107">
        <v>64439</v>
      </c>
      <c r="D16" s="107">
        <v>35169</v>
      </c>
      <c r="E16" s="163">
        <f t="shared" si="0"/>
        <v>506868</v>
      </c>
      <c r="F16" s="207" t="s">
        <v>256</v>
      </c>
    </row>
    <row r="17" spans="1:6" s="124" customFormat="1" ht="19.5" customHeight="1" thickTop="1">
      <c r="A17" s="168" t="s">
        <v>259</v>
      </c>
      <c r="B17" s="108">
        <v>30577</v>
      </c>
      <c r="C17" s="108">
        <v>1853</v>
      </c>
      <c r="D17" s="108">
        <v>3634</v>
      </c>
      <c r="E17" s="261">
        <f t="shared" si="0"/>
        <v>36064</v>
      </c>
      <c r="F17" s="209" t="s">
        <v>258</v>
      </c>
    </row>
    <row r="18" spans="1:6" s="124" customFormat="1" ht="24.75" customHeight="1">
      <c r="A18" s="170" t="s">
        <v>261</v>
      </c>
      <c r="B18" s="109">
        <f>B12-B13+B14+B15-B16+B17</f>
        <v>560711</v>
      </c>
      <c r="C18" s="109">
        <f>C12-C13+C14+C15-C16+C17</f>
        <v>289971</v>
      </c>
      <c r="D18" s="109">
        <f>D12-D13+D14+D15-D16+D17</f>
        <v>141466</v>
      </c>
      <c r="E18" s="109">
        <f>E12-E13+E14+E15-E16+E17</f>
        <v>992148</v>
      </c>
      <c r="F18" s="169" t="s">
        <v>260</v>
      </c>
    </row>
    <row r="19" spans="1:6" s="161" customFormat="1" ht="24.95" customHeight="1" thickBot="1">
      <c r="A19" s="160" t="s">
        <v>231</v>
      </c>
      <c r="B19" s="110"/>
      <c r="C19" s="110"/>
      <c r="D19" s="110"/>
      <c r="E19" s="171"/>
      <c r="F19" s="206" t="s">
        <v>230</v>
      </c>
    </row>
    <row r="20" spans="1:6" s="124" customFormat="1" ht="19.5" customHeight="1" thickTop="1" thickBot="1">
      <c r="A20" s="164" t="s">
        <v>232</v>
      </c>
      <c r="B20" s="111">
        <v>14826</v>
      </c>
      <c r="C20" s="111">
        <v>3574</v>
      </c>
      <c r="D20" s="111">
        <v>280</v>
      </c>
      <c r="E20" s="173">
        <f>SUM(B20:D20)</f>
        <v>18680</v>
      </c>
      <c r="F20" s="207" t="s">
        <v>60</v>
      </c>
    </row>
    <row r="21" spans="1:6" s="124" customFormat="1" ht="19.5" customHeight="1" thickTop="1" thickBot="1">
      <c r="A21" s="166" t="s">
        <v>233</v>
      </c>
      <c r="B21" s="110">
        <v>265294</v>
      </c>
      <c r="C21" s="110">
        <v>23161</v>
      </c>
      <c r="D21" s="110">
        <v>12280</v>
      </c>
      <c r="E21" s="211">
        <f t="shared" ref="E21:E22" si="1">SUM(B21:D21)</f>
        <v>300735</v>
      </c>
      <c r="F21" s="208" t="s">
        <v>61</v>
      </c>
    </row>
    <row r="22" spans="1:6" s="124" customFormat="1" ht="19.5" customHeight="1" thickTop="1">
      <c r="A22" s="176" t="s">
        <v>235</v>
      </c>
      <c r="B22" s="112">
        <v>158729</v>
      </c>
      <c r="C22" s="112">
        <v>48453</v>
      </c>
      <c r="D22" s="112">
        <v>50467</v>
      </c>
      <c r="E22" s="175">
        <f t="shared" si="1"/>
        <v>257649</v>
      </c>
      <c r="F22" s="210" t="s">
        <v>234</v>
      </c>
    </row>
    <row r="23" spans="1:6" s="161" customFormat="1" ht="24.75" customHeight="1">
      <c r="A23" s="178" t="s">
        <v>237</v>
      </c>
      <c r="B23" s="113">
        <f>SUM(B20:B22)</f>
        <v>438849</v>
      </c>
      <c r="C23" s="113">
        <f>SUM(C20:C22)</f>
        <v>75188</v>
      </c>
      <c r="D23" s="113">
        <f>SUM(D20:D22)</f>
        <v>63027</v>
      </c>
      <c r="E23" s="113">
        <f>SUM(E20:E22)</f>
        <v>577064</v>
      </c>
      <c r="F23" s="177" t="s">
        <v>236</v>
      </c>
    </row>
    <row r="24" spans="1:6" s="124" customFormat="1" ht="21" customHeight="1" thickBot="1">
      <c r="A24" s="181" t="s">
        <v>238</v>
      </c>
      <c r="B24" s="180">
        <f>B18-B23</f>
        <v>121862</v>
      </c>
      <c r="C24" s="180">
        <f>C18-C23</f>
        <v>214783</v>
      </c>
      <c r="D24" s="180">
        <f>D18-D23</f>
        <v>78439</v>
      </c>
      <c r="E24" s="180">
        <f>E18-E23</f>
        <v>415084</v>
      </c>
      <c r="F24" s="179" t="s">
        <v>62</v>
      </c>
    </row>
    <row r="25" spans="1:6" s="124" customFormat="1" ht="21" customHeight="1" thickTop="1" thickBot="1">
      <c r="A25" s="183" t="s">
        <v>239</v>
      </c>
      <c r="B25" s="114">
        <v>38732</v>
      </c>
      <c r="C25" s="114">
        <v>28284</v>
      </c>
      <c r="D25" s="114">
        <v>618</v>
      </c>
      <c r="E25" s="211">
        <f>SUM(B25:D25)</f>
        <v>67634</v>
      </c>
      <c r="F25" s="182" t="s">
        <v>63</v>
      </c>
    </row>
    <row r="26" spans="1:6" s="124" customFormat="1" ht="21" customHeight="1" thickTop="1" thickBot="1">
      <c r="A26" s="184" t="s">
        <v>240</v>
      </c>
      <c r="B26" s="173">
        <f>B24-B25</f>
        <v>83130</v>
      </c>
      <c r="C26" s="173">
        <f>C24-C25</f>
        <v>186499</v>
      </c>
      <c r="D26" s="173">
        <f>D24-D25</f>
        <v>77821</v>
      </c>
      <c r="E26" s="173">
        <f>E24-E25</f>
        <v>347450</v>
      </c>
      <c r="F26" s="179" t="s">
        <v>64</v>
      </c>
    </row>
    <row r="27" spans="1:6" s="124" customFormat="1" ht="21" customHeight="1" thickTop="1" thickBot="1">
      <c r="A27" s="183" t="s">
        <v>242</v>
      </c>
      <c r="B27" s="114">
        <v>250870</v>
      </c>
      <c r="C27" s="114">
        <v>81673</v>
      </c>
      <c r="D27" s="114">
        <v>5702</v>
      </c>
      <c r="E27" s="211">
        <f>SUM(B27:D27)</f>
        <v>338245</v>
      </c>
      <c r="F27" s="182" t="s">
        <v>241</v>
      </c>
    </row>
    <row r="28" spans="1:6" s="124" customFormat="1" ht="21" customHeight="1" thickTop="1">
      <c r="A28" s="187" t="s">
        <v>243</v>
      </c>
      <c r="B28" s="186">
        <f>B26-B27</f>
        <v>-167740</v>
      </c>
      <c r="C28" s="186">
        <f>C26-C27</f>
        <v>104826</v>
      </c>
      <c r="D28" s="186">
        <f>D26-D27</f>
        <v>72119</v>
      </c>
      <c r="E28" s="186">
        <f>E26-E27</f>
        <v>9205</v>
      </c>
      <c r="F28" s="185" t="s">
        <v>65</v>
      </c>
    </row>
    <row r="29" spans="1:6" ht="30.6" customHeight="1">
      <c r="A29" s="518"/>
      <c r="B29" s="519"/>
      <c r="C29" s="519"/>
      <c r="D29" s="520"/>
      <c r="E29" s="520"/>
      <c r="F29" s="520"/>
    </row>
  </sheetData>
  <mergeCells count="11">
    <mergeCell ref="F8:F10"/>
    <mergeCell ref="A29:C29"/>
    <mergeCell ref="D29:F29"/>
    <mergeCell ref="A1:F1"/>
    <mergeCell ref="A2:F2"/>
    <mergeCell ref="A3:F3"/>
    <mergeCell ref="A4:F4"/>
    <mergeCell ref="A5:F5"/>
    <mergeCell ref="A8:A10"/>
    <mergeCell ref="A6:F6"/>
    <mergeCell ref="B8:E8"/>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rightToLeft="1" view="pageBreakPreview" zoomScaleNormal="100" zoomScaleSheetLayoutView="100" workbookViewId="0">
      <selection activeCell="F11" sqref="F11"/>
    </sheetView>
  </sheetViews>
  <sheetFormatPr defaultRowHeight="12.75"/>
  <cols>
    <col min="1" max="1" width="25.7109375" style="120" customWidth="1"/>
    <col min="2" max="2" width="12.7109375" style="120" customWidth="1"/>
    <col min="3" max="6" width="12.7109375" style="123" customWidth="1"/>
    <col min="7" max="7" width="25.7109375" style="120" customWidth="1"/>
  </cols>
  <sheetData>
    <row r="1" spans="1:7" s="140" customFormat="1" ht="54" customHeight="1">
      <c r="A1" s="453"/>
      <c r="B1" s="453"/>
      <c r="C1" s="454"/>
      <c r="D1" s="454"/>
      <c r="E1" s="454"/>
      <c r="F1" s="454"/>
      <c r="G1" s="454"/>
    </row>
    <row r="2" spans="1:7" ht="20.25">
      <c r="A2" s="455" t="s">
        <v>203</v>
      </c>
      <c r="B2" s="455"/>
      <c r="C2" s="455"/>
      <c r="D2" s="455"/>
      <c r="E2" s="455"/>
      <c r="F2" s="455"/>
      <c r="G2" s="455"/>
    </row>
    <row r="3" spans="1:7" ht="34.15" customHeight="1">
      <c r="A3" s="456" t="s">
        <v>287</v>
      </c>
      <c r="B3" s="455"/>
      <c r="C3" s="455"/>
      <c r="D3" s="455"/>
      <c r="E3" s="455"/>
      <c r="F3" s="455"/>
      <c r="G3" s="455"/>
    </row>
    <row r="4" spans="1:7" ht="15.75" customHeight="1">
      <c r="A4" s="457" t="s">
        <v>204</v>
      </c>
      <c r="B4" s="457"/>
      <c r="C4" s="457"/>
      <c r="D4" s="457"/>
      <c r="E4" s="457"/>
      <c r="F4" s="457"/>
      <c r="G4" s="457"/>
    </row>
    <row r="5" spans="1:7" ht="15.75" customHeight="1">
      <c r="A5" s="457" t="s">
        <v>246</v>
      </c>
      <c r="B5" s="457"/>
      <c r="C5" s="457"/>
      <c r="D5" s="457"/>
      <c r="E5" s="457"/>
      <c r="F5" s="457"/>
      <c r="G5" s="457"/>
    </row>
    <row r="6" spans="1:7" ht="15.75">
      <c r="A6" s="522" t="s">
        <v>286</v>
      </c>
      <c r="B6" s="522"/>
      <c r="C6" s="522"/>
      <c r="D6" s="522"/>
      <c r="E6" s="522"/>
      <c r="F6" s="522"/>
      <c r="G6" s="522"/>
    </row>
    <row r="7" spans="1:7" s="76" customFormat="1" ht="16.5">
      <c r="A7" s="144" t="s">
        <v>290</v>
      </c>
      <c r="B7" s="142"/>
      <c r="C7" s="525"/>
      <c r="D7" s="525"/>
      <c r="E7" s="143"/>
      <c r="F7" s="143"/>
      <c r="G7" s="141" t="s">
        <v>291</v>
      </c>
    </row>
    <row r="8" spans="1:7" s="124" customFormat="1" ht="55.5" customHeight="1">
      <c r="A8" s="461" t="s">
        <v>206</v>
      </c>
      <c r="B8" s="136" t="s">
        <v>195</v>
      </c>
      <c r="C8" s="136" t="s">
        <v>194</v>
      </c>
      <c r="D8" s="136" t="s">
        <v>193</v>
      </c>
      <c r="E8" s="136" t="s">
        <v>192</v>
      </c>
      <c r="F8" s="136" t="s">
        <v>199</v>
      </c>
      <c r="G8" s="515" t="s">
        <v>205</v>
      </c>
    </row>
    <row r="9" spans="1:7" s="124" customFormat="1" ht="45">
      <c r="A9" s="462"/>
      <c r="B9" s="135" t="s">
        <v>191</v>
      </c>
      <c r="C9" s="135" t="s">
        <v>190</v>
      </c>
      <c r="D9" s="135" t="s">
        <v>189</v>
      </c>
      <c r="E9" s="135" t="s">
        <v>188</v>
      </c>
      <c r="F9" s="135" t="s">
        <v>197</v>
      </c>
      <c r="G9" s="517"/>
    </row>
    <row r="10" spans="1:7" s="124" customFormat="1" ht="40.15" customHeight="1" thickBot="1">
      <c r="A10" s="145" t="s">
        <v>55</v>
      </c>
      <c r="B10" s="197">
        <v>226827</v>
      </c>
      <c r="C10" s="198">
        <v>2.64</v>
      </c>
      <c r="D10" s="198">
        <v>47.31</v>
      </c>
      <c r="E10" s="197">
        <v>506972</v>
      </c>
      <c r="F10" s="197">
        <v>110183</v>
      </c>
      <c r="G10" s="134" t="s">
        <v>57</v>
      </c>
    </row>
    <row r="11" spans="1:7" s="124" customFormat="1" ht="40.15" customHeight="1" thickTop="1" thickBot="1">
      <c r="A11" s="146" t="s">
        <v>56</v>
      </c>
      <c r="B11" s="195">
        <v>311728</v>
      </c>
      <c r="C11" s="196">
        <v>1.23</v>
      </c>
      <c r="D11" s="196">
        <v>7.99</v>
      </c>
      <c r="E11" s="195">
        <v>1106760</v>
      </c>
      <c r="F11" s="195">
        <v>819786</v>
      </c>
      <c r="G11" s="132" t="s">
        <v>58</v>
      </c>
    </row>
    <row r="12" spans="1:7" s="124" customFormat="1" ht="40.15" customHeight="1" thickTop="1">
      <c r="A12" s="148" t="s">
        <v>207</v>
      </c>
      <c r="B12" s="212">
        <v>190063</v>
      </c>
      <c r="C12" s="213">
        <v>0.2</v>
      </c>
      <c r="D12" s="213">
        <v>8.68</v>
      </c>
      <c r="E12" s="212">
        <v>4715506</v>
      </c>
      <c r="F12" s="212">
        <v>2614582</v>
      </c>
      <c r="G12" s="147" t="s">
        <v>163</v>
      </c>
    </row>
    <row r="13" spans="1:7" s="124" customFormat="1" ht="40.5" customHeight="1">
      <c r="A13" s="150" t="s">
        <v>209</v>
      </c>
      <c r="B13" s="214">
        <v>241949</v>
      </c>
      <c r="C13" s="215">
        <v>1.88</v>
      </c>
      <c r="D13" s="215">
        <v>30.31</v>
      </c>
      <c r="E13" s="214">
        <v>709690</v>
      </c>
      <c r="F13" s="214">
        <v>296912</v>
      </c>
      <c r="G13" s="149" t="s">
        <v>208</v>
      </c>
    </row>
    <row r="14" spans="1:7" s="8" customFormat="1" ht="29.25" customHeight="1">
      <c r="A14" s="518" t="s">
        <v>187</v>
      </c>
      <c r="B14" s="518"/>
      <c r="C14" s="518"/>
      <c r="D14" s="524" t="s">
        <v>196</v>
      </c>
      <c r="E14" s="524"/>
      <c r="F14" s="524"/>
      <c r="G14" s="524"/>
    </row>
  </sheetData>
  <mergeCells count="11">
    <mergeCell ref="A14:C14"/>
    <mergeCell ref="D14:G14"/>
    <mergeCell ref="A1:G1"/>
    <mergeCell ref="A6:G6"/>
    <mergeCell ref="A2:G2"/>
    <mergeCell ref="A3:G3"/>
    <mergeCell ref="G8:G9"/>
    <mergeCell ref="A8:A9"/>
    <mergeCell ref="A4:G4"/>
    <mergeCell ref="A5:G5"/>
    <mergeCell ref="C7:D7"/>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6"/>
  <sheetViews>
    <sheetView rightToLeft="1" view="pageBreakPreview" topLeftCell="A4" zoomScaleNormal="100" zoomScaleSheetLayoutView="100" workbookViewId="0">
      <selection activeCell="C2" sqref="C2"/>
    </sheetView>
  </sheetViews>
  <sheetFormatPr defaultColWidth="9.140625" defaultRowHeight="12.75"/>
  <cols>
    <col min="1" max="1" width="40.5703125" style="1" customWidth="1"/>
    <col min="2" max="2" width="2.5703125" style="1" customWidth="1"/>
    <col min="3" max="3" width="41" style="1" customWidth="1"/>
    <col min="4" max="4" width="3.140625" style="1" customWidth="1"/>
    <col min="5" max="8" width="9.140625" style="1"/>
    <col min="9" max="9" width="83.140625" style="1" customWidth="1"/>
    <col min="10" max="16384" width="9.140625" style="1"/>
  </cols>
  <sheetData>
    <row r="1" spans="1:11" s="32" customFormat="1" ht="69.75" customHeight="1">
      <c r="A1" s="323"/>
      <c r="B1" s="323"/>
      <c r="C1" s="323"/>
      <c r="D1" s="31"/>
      <c r="E1" s="31"/>
      <c r="F1" s="31"/>
      <c r="G1" s="31"/>
      <c r="H1" s="31"/>
      <c r="I1" s="31"/>
      <c r="J1" s="31"/>
      <c r="K1" s="31"/>
    </row>
    <row r="2" spans="1:11" s="39" customFormat="1" ht="25.15" customHeight="1">
      <c r="A2" s="265" t="s">
        <v>210</v>
      </c>
      <c r="C2" s="266" t="s">
        <v>213</v>
      </c>
    </row>
    <row r="3" spans="1:11" ht="18" customHeight="1">
      <c r="A3" s="218"/>
      <c r="C3" s="115"/>
    </row>
    <row r="4" spans="1:11" s="63" customFormat="1" ht="115.15" customHeight="1">
      <c r="A4" s="219" t="s">
        <v>211</v>
      </c>
      <c r="B4" s="62"/>
      <c r="C4" s="221" t="s">
        <v>212</v>
      </c>
    </row>
    <row r="5" spans="1:11" s="63" customFormat="1" ht="83.25" customHeight="1">
      <c r="A5" s="220" t="s">
        <v>137</v>
      </c>
      <c r="B5" s="62"/>
      <c r="C5" s="221" t="s">
        <v>167</v>
      </c>
    </row>
    <row r="6" spans="1:11" s="63" customFormat="1" ht="25.15" customHeight="1">
      <c r="A6" s="219"/>
      <c r="B6" s="62"/>
      <c r="C6" s="221"/>
    </row>
    <row r="7" spans="1:11" s="63" customFormat="1" ht="30" customHeight="1">
      <c r="A7" s="219" t="s">
        <v>215</v>
      </c>
      <c r="C7" s="221" t="s">
        <v>214</v>
      </c>
    </row>
    <row r="8" spans="1:11" ht="37.5">
      <c r="A8" s="219" t="s">
        <v>270</v>
      </c>
      <c r="C8" s="222" t="s">
        <v>271</v>
      </c>
    </row>
    <row r="9" spans="1:11" ht="18.75">
      <c r="A9" s="220" t="s">
        <v>0</v>
      </c>
      <c r="B9" s="64"/>
      <c r="C9" s="222" t="s">
        <v>138</v>
      </c>
    </row>
    <row r="10" spans="1:11" ht="18.75">
      <c r="A10" s="220" t="s">
        <v>89</v>
      </c>
      <c r="B10" s="64"/>
      <c r="C10" s="222" t="s">
        <v>1</v>
      </c>
    </row>
    <row r="11" spans="1:11" ht="18.75">
      <c r="A11" s="220" t="s">
        <v>99</v>
      </c>
      <c r="B11" s="64"/>
      <c r="C11" s="222" t="s">
        <v>101</v>
      </c>
    </row>
    <row r="12" spans="1:11" ht="18.75">
      <c r="A12" s="220" t="s">
        <v>100</v>
      </c>
      <c r="C12" s="223" t="s">
        <v>102</v>
      </c>
    </row>
    <row r="26" spans="5:7">
      <c r="E26" s="65"/>
      <c r="F26" s="65"/>
      <c r="G26" s="66"/>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rightToLeft="1" view="pageBreakPreview" topLeftCell="A3" zoomScaleNormal="180" zoomScaleSheetLayoutView="100" workbookViewId="0">
      <selection activeCell="I24" sqref="I24"/>
    </sheetView>
  </sheetViews>
  <sheetFormatPr defaultRowHeight="12.75"/>
  <cols>
    <col min="1" max="8" width="15.7109375" customWidth="1"/>
    <col min="9" max="9" width="12.7109375" customWidth="1"/>
    <col min="10" max="10" width="10.28515625" bestFit="1" customWidth="1"/>
    <col min="11" max="11" width="9.28515625" bestFit="1" customWidth="1"/>
    <col min="12" max="12" width="10.140625" bestFit="1" customWidth="1"/>
    <col min="13" max="13" width="29.85546875" customWidth="1"/>
    <col min="17" max="17" width="68.5703125" customWidth="1"/>
  </cols>
  <sheetData>
    <row r="1" spans="1:13" ht="26.45" customHeight="1"/>
    <row r="2" spans="1:13" s="51" customFormat="1" ht="28.5" customHeight="1">
      <c r="A2" s="324" t="s">
        <v>177</v>
      </c>
      <c r="B2" s="324"/>
      <c r="C2" s="324"/>
      <c r="D2" s="324"/>
      <c r="E2" s="324"/>
      <c r="F2" s="324"/>
      <c r="G2" s="324"/>
      <c r="H2" s="324"/>
      <c r="J2" s="104" t="s">
        <v>174</v>
      </c>
      <c r="K2" s="104" t="s">
        <v>175</v>
      </c>
      <c r="L2" s="104" t="s">
        <v>176</v>
      </c>
    </row>
    <row r="3" spans="1:13" s="51" customFormat="1" ht="19.5" customHeight="1" thickBot="1">
      <c r="A3" s="324">
        <v>2019</v>
      </c>
      <c r="B3" s="324"/>
      <c r="C3" s="324"/>
      <c r="D3" s="324"/>
      <c r="E3" s="324"/>
      <c r="F3" s="324"/>
      <c r="G3" s="324"/>
      <c r="H3" s="324"/>
      <c r="I3" s="103"/>
      <c r="J3" s="180">
        <v>121862</v>
      </c>
      <c r="K3" s="180">
        <v>214783</v>
      </c>
      <c r="L3" s="180">
        <v>78439</v>
      </c>
      <c r="M3" s="103"/>
    </row>
    <row r="4" spans="1:13" s="103" customFormat="1" ht="19.5" customHeight="1" thickTop="1">
      <c r="A4" s="325" t="s">
        <v>178</v>
      </c>
      <c r="B4" s="325"/>
      <c r="C4" s="325"/>
      <c r="D4" s="325"/>
      <c r="E4" s="325"/>
      <c r="F4" s="325"/>
      <c r="G4" s="325"/>
      <c r="H4" s="325"/>
    </row>
    <row r="5" spans="1:13" s="103" customFormat="1" ht="28.5" customHeight="1">
      <c r="A5" s="326">
        <v>2019</v>
      </c>
      <c r="B5" s="326"/>
      <c r="C5" s="326"/>
      <c r="D5" s="326"/>
      <c r="E5" s="326"/>
      <c r="F5" s="326"/>
      <c r="G5" s="326"/>
      <c r="H5" s="326"/>
      <c r="I5"/>
      <c r="J5"/>
      <c r="K5"/>
      <c r="L5"/>
      <c r="M5"/>
    </row>
    <row r="34" spans="1:9">
      <c r="A34" s="503" t="s">
        <v>278</v>
      </c>
      <c r="B34" s="503"/>
      <c r="C34" s="503"/>
      <c r="D34" s="503"/>
      <c r="E34" s="503"/>
      <c r="F34" s="503"/>
      <c r="G34" s="503"/>
      <c r="H34" s="503"/>
      <c r="I34" s="4"/>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A2" sqref="A2:XFD4"/>
    </sheetView>
  </sheetViews>
  <sheetFormatPr defaultColWidth="9.140625" defaultRowHeight="12.75"/>
  <cols>
    <col min="1" max="1" width="75.140625" style="27" customWidth="1"/>
    <col min="2" max="16384" width="9.140625" style="27"/>
  </cols>
  <sheetData>
    <row r="1" spans="1:1" ht="21" customHeight="1"/>
    <row r="2" spans="1:1" s="226" customFormat="1" ht="69" customHeight="1">
      <c r="A2" s="227"/>
    </row>
    <row r="3" spans="1:1" s="226" customFormat="1" ht="38.25" customHeight="1">
      <c r="A3" s="228"/>
    </row>
    <row r="4" spans="1:1" s="226" customFormat="1" ht="90" customHeight="1">
      <c r="A4" s="229"/>
    </row>
    <row r="5" spans="1:1" s="28" customFormat="1">
      <c r="A5" s="29"/>
    </row>
    <row r="9" spans="1:1" ht="72.75">
      <c r="A9" s="30"/>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theme="3" tint="0.39997558519241921"/>
  </sheetPr>
  <dimension ref="A1:P27"/>
  <sheetViews>
    <sheetView showGridLines="0" rightToLeft="1" tabSelected="1" view="pageBreakPreview" topLeftCell="A10" zoomScale="115" zoomScaleNormal="100" zoomScaleSheetLayoutView="115" workbookViewId="0">
      <selection activeCell="F14" sqref="F14"/>
    </sheetView>
  </sheetViews>
  <sheetFormatPr defaultColWidth="9.140625" defaultRowHeight="15.75"/>
  <cols>
    <col min="1" max="1" width="4.7109375" style="75" customWidth="1"/>
    <col min="2" max="2" width="32.7109375" style="76" customWidth="1"/>
    <col min="3" max="4" width="10.7109375" style="34" hidden="1" customWidth="1"/>
    <col min="5" max="5" width="10.28515625" style="34" hidden="1" customWidth="1"/>
    <col min="6" max="10" width="11.140625" style="34" customWidth="1"/>
    <col min="11" max="11" width="32.7109375" style="77" customWidth="1"/>
    <col min="12" max="12" width="4.7109375" style="77" customWidth="1"/>
    <col min="13" max="13" width="9.140625" style="73"/>
    <col min="14" max="16384" width="9.140625" style="72"/>
  </cols>
  <sheetData>
    <row r="1" spans="1:16" s="68" customFormat="1" ht="24.75" customHeight="1">
      <c r="A1" s="341"/>
      <c r="B1" s="341"/>
      <c r="C1" s="341"/>
      <c r="D1" s="341"/>
      <c r="E1" s="341"/>
      <c r="F1" s="341"/>
      <c r="G1" s="341"/>
      <c r="H1" s="341"/>
      <c r="I1" s="341"/>
      <c r="J1" s="341"/>
      <c r="K1" s="341"/>
      <c r="L1" s="341"/>
    </row>
    <row r="2" spans="1:16" s="49" customFormat="1" ht="21.75" customHeight="1">
      <c r="A2" s="324" t="s">
        <v>2</v>
      </c>
      <c r="B2" s="324"/>
      <c r="C2" s="324"/>
      <c r="D2" s="324"/>
      <c r="E2" s="324"/>
      <c r="F2" s="324"/>
      <c r="G2" s="324"/>
      <c r="H2" s="324"/>
      <c r="I2" s="324"/>
      <c r="J2" s="324"/>
      <c r="K2" s="324"/>
      <c r="L2" s="324"/>
      <c r="M2" s="69"/>
    </row>
    <row r="3" spans="1:16" s="67" customFormat="1" ht="14.25" customHeight="1">
      <c r="A3" s="324" t="s">
        <v>283</v>
      </c>
      <c r="B3" s="324"/>
      <c r="C3" s="324"/>
      <c r="D3" s="324"/>
      <c r="E3" s="324"/>
      <c r="F3" s="324"/>
      <c r="G3" s="324"/>
      <c r="H3" s="324"/>
      <c r="I3" s="324"/>
      <c r="J3" s="324"/>
      <c r="K3" s="324"/>
      <c r="L3" s="324"/>
    </row>
    <row r="4" spans="1:16" s="38" customFormat="1" ht="16.149999999999999" customHeight="1">
      <c r="A4" s="325" t="s">
        <v>3</v>
      </c>
      <c r="B4" s="325"/>
      <c r="C4" s="325"/>
      <c r="D4" s="325"/>
      <c r="E4" s="325"/>
      <c r="F4" s="325"/>
      <c r="G4" s="325"/>
      <c r="H4" s="325"/>
      <c r="I4" s="325"/>
      <c r="J4" s="325"/>
      <c r="K4" s="325"/>
      <c r="L4" s="325"/>
      <c r="M4" s="70"/>
    </row>
    <row r="5" spans="1:16" s="38" customFormat="1" ht="16.149999999999999" customHeight="1">
      <c r="A5" s="326" t="s">
        <v>283</v>
      </c>
      <c r="B5" s="326"/>
      <c r="C5" s="326"/>
      <c r="D5" s="326"/>
      <c r="E5" s="326"/>
      <c r="F5" s="326"/>
      <c r="G5" s="326"/>
      <c r="H5" s="326"/>
      <c r="I5" s="326"/>
      <c r="J5" s="326"/>
      <c r="K5" s="326"/>
      <c r="L5" s="326"/>
      <c r="M5" s="70"/>
    </row>
    <row r="6" spans="1:16" s="38" customFormat="1" ht="23.25" customHeight="1">
      <c r="A6" s="23" t="s">
        <v>266</v>
      </c>
      <c r="B6" s="71"/>
      <c r="C6" s="60"/>
      <c r="D6" s="60"/>
      <c r="E6" s="60"/>
      <c r="F6" s="60"/>
      <c r="G6" s="60"/>
      <c r="H6" s="60"/>
      <c r="I6" s="60"/>
      <c r="J6" s="60"/>
      <c r="K6" s="60"/>
      <c r="L6" s="44" t="s">
        <v>267</v>
      </c>
      <c r="M6" s="60"/>
      <c r="N6" s="60"/>
      <c r="O6" s="60"/>
      <c r="P6" s="60"/>
    </row>
    <row r="7" spans="1:16" ht="24" customHeight="1">
      <c r="A7" s="329" t="s">
        <v>76</v>
      </c>
      <c r="B7" s="330"/>
      <c r="C7" s="327">
        <v>2008</v>
      </c>
      <c r="D7" s="327">
        <v>2009</v>
      </c>
      <c r="E7" s="327">
        <v>2005</v>
      </c>
      <c r="F7" s="327">
        <v>2015</v>
      </c>
      <c r="G7" s="327">
        <v>2016</v>
      </c>
      <c r="H7" s="327">
        <v>2017</v>
      </c>
      <c r="I7" s="327">
        <v>2018</v>
      </c>
      <c r="J7" s="327">
        <v>2019</v>
      </c>
      <c r="K7" s="333" t="s">
        <v>77</v>
      </c>
      <c r="L7" s="334"/>
      <c r="M7" s="72"/>
    </row>
    <row r="8" spans="1:16" ht="24" customHeight="1">
      <c r="A8" s="331"/>
      <c r="B8" s="332"/>
      <c r="C8" s="328"/>
      <c r="D8" s="328"/>
      <c r="E8" s="328"/>
      <c r="F8" s="328"/>
      <c r="G8" s="328"/>
      <c r="H8" s="328"/>
      <c r="I8" s="328"/>
      <c r="J8" s="328"/>
      <c r="K8" s="335"/>
      <c r="L8" s="336"/>
      <c r="M8" s="72"/>
    </row>
    <row r="9" spans="1:16" ht="17.25" customHeight="1" thickBot="1">
      <c r="A9" s="345" t="s">
        <v>46</v>
      </c>
      <c r="B9" s="345"/>
      <c r="C9" s="47"/>
      <c r="D9" s="47"/>
      <c r="E9" s="47"/>
      <c r="F9" s="47"/>
      <c r="G9" s="47"/>
      <c r="H9" s="47"/>
      <c r="I9" s="47"/>
      <c r="J9" s="47"/>
      <c r="K9" s="346" t="s">
        <v>48</v>
      </c>
      <c r="L9" s="346"/>
    </row>
    <row r="10" spans="1:16" ht="18" customHeight="1" thickTop="1" thickBot="1">
      <c r="A10" s="339" t="s">
        <v>4</v>
      </c>
      <c r="B10" s="339"/>
      <c r="C10" s="46">
        <v>1267</v>
      </c>
      <c r="D10" s="46">
        <v>1587.1</v>
      </c>
      <c r="E10" s="46">
        <v>36</v>
      </c>
      <c r="F10" s="46">
        <v>2758</v>
      </c>
      <c r="G10" s="46">
        <v>3986.7</v>
      </c>
      <c r="H10" s="46">
        <v>4528.1000000000004</v>
      </c>
      <c r="I10" s="46">
        <v>4675.5</v>
      </c>
      <c r="J10" s="46">
        <v>7485.8429999999998</v>
      </c>
      <c r="K10" s="338" t="s">
        <v>5</v>
      </c>
      <c r="L10" s="338"/>
    </row>
    <row r="11" spans="1:16" ht="18" customHeight="1" thickTop="1" thickBot="1">
      <c r="A11" s="340" t="s">
        <v>139</v>
      </c>
      <c r="B11" s="340"/>
      <c r="C11" s="45">
        <v>24019.3</v>
      </c>
      <c r="D11" s="45">
        <v>54568.6</v>
      </c>
      <c r="E11" s="45">
        <v>14089</v>
      </c>
      <c r="F11" s="231">
        <v>90248.9</v>
      </c>
      <c r="G11" s="231">
        <v>72307.100000000006</v>
      </c>
      <c r="H11" s="231">
        <v>14166.8</v>
      </c>
      <c r="I11" s="232">
        <v>54818</v>
      </c>
      <c r="J11" s="232">
        <v>80266.794999999998</v>
      </c>
      <c r="K11" s="337" t="s">
        <v>143</v>
      </c>
      <c r="L11" s="337"/>
    </row>
    <row r="12" spans="1:16" ht="18" customHeight="1" thickTop="1" thickBot="1">
      <c r="A12" s="339" t="s">
        <v>6</v>
      </c>
      <c r="B12" s="339"/>
      <c r="C12" s="46">
        <v>10267.299999999999</v>
      </c>
      <c r="D12" s="46">
        <v>10474.200000000001</v>
      </c>
      <c r="E12" s="46">
        <v>2172</v>
      </c>
      <c r="F12" s="46">
        <v>40756.5</v>
      </c>
      <c r="G12" s="46">
        <v>37506.5</v>
      </c>
      <c r="H12" s="46">
        <v>33793.599999999999</v>
      </c>
      <c r="I12" s="46">
        <v>49061.5</v>
      </c>
      <c r="J12" s="46">
        <v>54652</v>
      </c>
      <c r="K12" s="338" t="s">
        <v>144</v>
      </c>
      <c r="L12" s="338"/>
    </row>
    <row r="13" spans="1:16" ht="18" customHeight="1" thickTop="1" thickBot="1">
      <c r="A13" s="340" t="s">
        <v>7</v>
      </c>
      <c r="B13" s="340"/>
      <c r="C13" s="45">
        <v>8215.4</v>
      </c>
      <c r="D13" s="45">
        <v>2528</v>
      </c>
      <c r="E13" s="45">
        <v>357.3</v>
      </c>
      <c r="F13" s="233">
        <v>55976.2</v>
      </c>
      <c r="G13" s="233">
        <v>44567.199999999997</v>
      </c>
      <c r="H13" s="233">
        <v>110460.7</v>
      </c>
      <c r="I13" s="233">
        <v>80193.600000000006</v>
      </c>
      <c r="J13" s="233">
        <v>65310.7</v>
      </c>
      <c r="K13" s="337" t="s">
        <v>145</v>
      </c>
      <c r="L13" s="337"/>
    </row>
    <row r="14" spans="1:16" ht="18" customHeight="1" thickTop="1" thickBot="1">
      <c r="A14" s="339" t="s">
        <v>272</v>
      </c>
      <c r="B14" s="339"/>
      <c r="C14" s="46">
        <v>85.9</v>
      </c>
      <c r="D14" s="46">
        <v>87.4</v>
      </c>
      <c r="E14" s="46">
        <v>180.3</v>
      </c>
      <c r="F14" s="234">
        <v>348</v>
      </c>
      <c r="G14" s="234">
        <v>337.6</v>
      </c>
      <c r="H14" s="234">
        <v>357.7</v>
      </c>
      <c r="I14" s="234">
        <v>349.3</v>
      </c>
      <c r="J14" s="234">
        <v>347.30900000000003</v>
      </c>
      <c r="K14" s="338" t="s">
        <v>273</v>
      </c>
      <c r="L14" s="338"/>
    </row>
    <row r="15" spans="1:16" ht="18" customHeight="1" thickTop="1" thickBot="1">
      <c r="A15" s="340" t="s">
        <v>164</v>
      </c>
      <c r="B15" s="340"/>
      <c r="C15" s="45">
        <v>85.9</v>
      </c>
      <c r="D15" s="45">
        <v>87.4</v>
      </c>
      <c r="E15" s="45">
        <v>180.3</v>
      </c>
      <c r="F15" s="235">
        <v>27.9</v>
      </c>
      <c r="G15" s="235">
        <v>0</v>
      </c>
      <c r="H15" s="235">
        <v>0</v>
      </c>
      <c r="I15" s="235">
        <v>553.1</v>
      </c>
      <c r="J15" s="235">
        <v>511.20699999999999</v>
      </c>
      <c r="K15" s="337" t="s">
        <v>165</v>
      </c>
      <c r="L15" s="337"/>
    </row>
    <row r="16" spans="1:16" ht="18" customHeight="1" thickTop="1" thickBot="1">
      <c r="A16" s="339" t="s">
        <v>140</v>
      </c>
      <c r="B16" s="339"/>
      <c r="C16" s="46">
        <v>168.6</v>
      </c>
      <c r="D16" s="46">
        <v>1534.5</v>
      </c>
      <c r="E16" s="46"/>
      <c r="F16" s="234">
        <v>1372.2</v>
      </c>
      <c r="G16" s="234">
        <v>1331.6</v>
      </c>
      <c r="H16" s="234">
        <v>1414.8</v>
      </c>
      <c r="I16" s="234">
        <v>1387.4</v>
      </c>
      <c r="J16" s="234">
        <v>1387.125</v>
      </c>
      <c r="K16" s="338" t="s">
        <v>146</v>
      </c>
      <c r="L16" s="338"/>
    </row>
    <row r="17" spans="1:12" ht="22.5" customHeight="1" thickTop="1" thickBot="1">
      <c r="A17" s="340" t="s">
        <v>8</v>
      </c>
      <c r="B17" s="340"/>
      <c r="C17" s="45">
        <v>435</v>
      </c>
      <c r="D17" s="45">
        <v>499.7</v>
      </c>
      <c r="E17" s="45">
        <v>389.5</v>
      </c>
      <c r="F17" s="235">
        <v>2485.5999999999985</v>
      </c>
      <c r="G17" s="235">
        <v>21412.799999999974</v>
      </c>
      <c r="H17" s="235">
        <v>23684.699999999997</v>
      </c>
      <c r="I17" s="235">
        <v>41988.5</v>
      </c>
      <c r="J17" s="235">
        <v>23174.358999999997</v>
      </c>
      <c r="K17" s="337" t="s">
        <v>147</v>
      </c>
      <c r="L17" s="337"/>
    </row>
    <row r="18" spans="1:12" ht="17.25" customHeight="1" thickTop="1">
      <c r="A18" s="344" t="s">
        <v>9</v>
      </c>
      <c r="B18" s="344"/>
      <c r="C18" s="74">
        <f>SUM(C9:C17)</f>
        <v>44544.4</v>
      </c>
      <c r="D18" s="74">
        <f>SUM(D10:D17)</f>
        <v>71366.89999999998</v>
      </c>
      <c r="E18" s="74">
        <f>SUM(E10:E17)</f>
        <v>17404.399999999998</v>
      </c>
      <c r="F18" s="74">
        <f>F10+F11+F12+F13+F14+F15+F16+F17</f>
        <v>193973.3</v>
      </c>
      <c r="G18" s="74">
        <f t="shared" ref="F18:I18" si="0">G10+G11+G12+G13+G14+G15+G16+G17</f>
        <v>181449.5</v>
      </c>
      <c r="H18" s="74">
        <f t="shared" si="0"/>
        <v>188406.40000000002</v>
      </c>
      <c r="I18" s="74">
        <f t="shared" si="0"/>
        <v>233026.9</v>
      </c>
      <c r="J18" s="74">
        <f>J10+J11+J12+J13+J14+J15+J16+J17</f>
        <v>233135.33799999999</v>
      </c>
      <c r="K18" s="343" t="s">
        <v>10</v>
      </c>
      <c r="L18" s="343"/>
    </row>
    <row r="19" spans="1:12" ht="18" customHeight="1" thickBot="1">
      <c r="A19" s="342" t="s">
        <v>49</v>
      </c>
      <c r="B19" s="342"/>
      <c r="C19" s="116"/>
      <c r="D19" s="116"/>
      <c r="E19" s="116"/>
      <c r="F19" s="116"/>
      <c r="G19" s="116"/>
      <c r="H19" s="116"/>
      <c r="I19" s="116"/>
      <c r="J19" s="116"/>
      <c r="K19" s="347" t="s">
        <v>47</v>
      </c>
      <c r="L19" s="347"/>
    </row>
    <row r="20" spans="1:12" ht="18" customHeight="1" thickTop="1" thickBot="1">
      <c r="A20" s="340" t="s">
        <v>72</v>
      </c>
      <c r="B20" s="340"/>
      <c r="C20" s="45">
        <v>6912.8</v>
      </c>
      <c r="D20" s="45">
        <v>7191.4</v>
      </c>
      <c r="E20" s="45">
        <v>3531.2</v>
      </c>
      <c r="F20" s="236">
        <v>14985.2</v>
      </c>
      <c r="G20" s="236">
        <v>16184.1</v>
      </c>
      <c r="H20" s="236">
        <v>16539.5</v>
      </c>
      <c r="I20" s="236">
        <v>16215.7</v>
      </c>
      <c r="J20" s="236">
        <v>16404.3</v>
      </c>
      <c r="K20" s="337" t="s">
        <v>173</v>
      </c>
      <c r="L20" s="337"/>
    </row>
    <row r="21" spans="1:12" ht="18" customHeight="1" thickTop="1" thickBot="1">
      <c r="A21" s="339" t="s">
        <v>141</v>
      </c>
      <c r="B21" s="339"/>
      <c r="C21" s="46">
        <v>1015.2</v>
      </c>
      <c r="D21" s="46">
        <v>468.1</v>
      </c>
      <c r="E21" s="46">
        <v>259.5</v>
      </c>
      <c r="F21" s="46">
        <v>7946.5</v>
      </c>
      <c r="G21" s="46">
        <v>1312</v>
      </c>
      <c r="H21" s="46">
        <v>312</v>
      </c>
      <c r="I21" s="46">
        <v>670.6</v>
      </c>
      <c r="J21" s="46">
        <v>349.14636511999998</v>
      </c>
      <c r="K21" s="338" t="s">
        <v>168</v>
      </c>
      <c r="L21" s="338"/>
    </row>
    <row r="22" spans="1:12" ht="18" customHeight="1" thickTop="1" thickBot="1">
      <c r="A22" s="340" t="s">
        <v>12</v>
      </c>
      <c r="B22" s="340"/>
      <c r="C22" s="45">
        <v>9982.5</v>
      </c>
      <c r="D22" s="45">
        <v>11063.8</v>
      </c>
      <c r="E22" s="45">
        <v>7328.2</v>
      </c>
      <c r="F22" s="236">
        <v>51795.1</v>
      </c>
      <c r="G22" s="236">
        <v>51762.2</v>
      </c>
      <c r="H22" s="236">
        <v>52031.5</v>
      </c>
      <c r="I22" s="236">
        <v>143246</v>
      </c>
      <c r="J22" s="236">
        <v>143246.01</v>
      </c>
      <c r="K22" s="337" t="s">
        <v>148</v>
      </c>
      <c r="L22" s="337"/>
    </row>
    <row r="23" spans="1:12" ht="18" customHeight="1" thickTop="1" thickBot="1">
      <c r="A23" s="339" t="s">
        <v>42</v>
      </c>
      <c r="B23" s="339"/>
      <c r="C23" s="46">
        <v>10033.6</v>
      </c>
      <c r="D23" s="46">
        <v>11791.9</v>
      </c>
      <c r="E23" s="46">
        <v>2224.5</v>
      </c>
      <c r="F23" s="46">
        <v>30479.9</v>
      </c>
      <c r="G23" s="46">
        <v>33022.400000000001</v>
      </c>
      <c r="H23" s="46">
        <v>35953.800000000003</v>
      </c>
      <c r="I23" s="46">
        <v>36041.9</v>
      </c>
      <c r="J23" s="46">
        <v>37448.036</v>
      </c>
      <c r="K23" s="338" t="s">
        <v>169</v>
      </c>
      <c r="L23" s="338"/>
    </row>
    <row r="24" spans="1:12" ht="18" customHeight="1" thickTop="1" thickBot="1">
      <c r="A24" s="340" t="s">
        <v>142</v>
      </c>
      <c r="B24" s="340"/>
      <c r="C24" s="45">
        <v>1843.8</v>
      </c>
      <c r="D24" s="45">
        <v>2593.4</v>
      </c>
      <c r="E24" s="45">
        <v>739.9</v>
      </c>
      <c r="F24" s="237">
        <v>0</v>
      </c>
      <c r="G24" s="237">
        <v>0</v>
      </c>
      <c r="H24" s="237">
        <v>3655</v>
      </c>
      <c r="I24" s="237">
        <v>1398.5</v>
      </c>
      <c r="J24" s="237">
        <v>2414.2379999999998</v>
      </c>
      <c r="K24" s="337" t="s">
        <v>170</v>
      </c>
      <c r="L24" s="337"/>
    </row>
    <row r="25" spans="1:12" ht="18" customHeight="1" thickTop="1" thickBot="1">
      <c r="A25" s="339" t="s">
        <v>13</v>
      </c>
      <c r="B25" s="339"/>
      <c r="C25" s="46">
        <v>6677.1</v>
      </c>
      <c r="D25" s="46">
        <v>26920</v>
      </c>
      <c r="E25" s="46">
        <v>2502.5</v>
      </c>
      <c r="F25" s="46">
        <v>3196.8</v>
      </c>
      <c r="G25" s="46">
        <v>5781.2749999999996</v>
      </c>
      <c r="H25" s="46">
        <v>10278</v>
      </c>
      <c r="I25" s="46">
        <v>30608.799999999999</v>
      </c>
      <c r="J25" s="46">
        <v>18205.031999999999</v>
      </c>
      <c r="K25" s="338" t="s">
        <v>149</v>
      </c>
      <c r="L25" s="338"/>
    </row>
    <row r="26" spans="1:12" ht="22.5" customHeight="1" thickTop="1">
      <c r="A26" s="348" t="s">
        <v>14</v>
      </c>
      <c r="B26" s="348"/>
      <c r="C26" s="48">
        <v>7993.5</v>
      </c>
      <c r="D26" s="48">
        <v>11250.9</v>
      </c>
      <c r="E26" s="48">
        <v>638.29999999999995</v>
      </c>
      <c r="F26" s="236">
        <v>85569.799999999974</v>
      </c>
      <c r="G26" s="236">
        <v>73387.499999999985</v>
      </c>
      <c r="H26" s="236">
        <v>69636.599999999991</v>
      </c>
      <c r="I26" s="236">
        <v>4845.3999999999996</v>
      </c>
      <c r="J26" s="236">
        <v>15069.2</v>
      </c>
      <c r="K26" s="349" t="s">
        <v>150</v>
      </c>
      <c r="L26" s="349"/>
    </row>
    <row r="27" spans="1:12" ht="12.75">
      <c r="A27" s="344" t="s">
        <v>16</v>
      </c>
      <c r="B27" s="344"/>
      <c r="C27" s="74">
        <f>SUM(C20:C26)</f>
        <v>44458.5</v>
      </c>
      <c r="D27" s="74">
        <f>SUM(D20:D26)</f>
        <v>71279.5</v>
      </c>
      <c r="E27" s="74" t="e">
        <f>SUM(#REF!)</f>
        <v>#REF!</v>
      </c>
      <c r="F27" s="74">
        <f>F20+F21+F22+F23+F24+F25+F26</f>
        <v>193973.3</v>
      </c>
      <c r="G27" s="74">
        <f>G20+G21+G22+G23+G24+G25+G26</f>
        <v>181449.47499999998</v>
      </c>
      <c r="H27" s="74">
        <f>H20+H21+H22+H23+H24+H25+H26</f>
        <v>188406.39999999999</v>
      </c>
      <c r="I27" s="74">
        <f>I20+I21+I22+I23+I24+I25+I26</f>
        <v>233026.89999999997</v>
      </c>
      <c r="J27" s="74">
        <f>J20+J21+J22+J23+J24+J25+J26</f>
        <v>233135.96236512004</v>
      </c>
      <c r="K27" s="343" t="s">
        <v>10</v>
      </c>
      <c r="L27" s="343"/>
    </row>
  </sheetData>
  <mergeCells count="53">
    <mergeCell ref="A27:B27"/>
    <mergeCell ref="K27:L27"/>
    <mergeCell ref="K9:L9"/>
    <mergeCell ref="A12:B12"/>
    <mergeCell ref="K19:L19"/>
    <mergeCell ref="K17:L17"/>
    <mergeCell ref="K11:L11"/>
    <mergeCell ref="A10:B10"/>
    <mergeCell ref="K10:L10"/>
    <mergeCell ref="A26:B26"/>
    <mergeCell ref="K26:L26"/>
    <mergeCell ref="A25:B25"/>
    <mergeCell ref="A24:B24"/>
    <mergeCell ref="K24:L24"/>
    <mergeCell ref="K25:L25"/>
    <mergeCell ref="A22:B22"/>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K22:L22"/>
    <mergeCell ref="K23:L23"/>
    <mergeCell ref="A21:B21"/>
    <mergeCell ref="A16:B16"/>
    <mergeCell ref="A23:B23"/>
    <mergeCell ref="K21:L21"/>
    <mergeCell ref="K20:L20"/>
    <mergeCell ref="A20:B20"/>
    <mergeCell ref="A2:L2"/>
    <mergeCell ref="A4:L4"/>
    <mergeCell ref="A5:L5"/>
    <mergeCell ref="A3:L3"/>
    <mergeCell ref="C7:C8"/>
    <mergeCell ref="A7:B8"/>
    <mergeCell ref="F7:F8"/>
    <mergeCell ref="G7:G8"/>
    <mergeCell ref="H7:H8"/>
    <mergeCell ref="E7:E8"/>
    <mergeCell ref="I7:I8"/>
    <mergeCell ref="K7:L8"/>
    <mergeCell ref="J7:J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tabColor theme="3" tint="0.39997558519241921"/>
  </sheetPr>
  <dimension ref="A1:P16"/>
  <sheetViews>
    <sheetView showGridLines="0" rightToLeft="1" view="pageBreakPreview" zoomScale="90" zoomScaleNormal="100" zoomScaleSheetLayoutView="90" workbookViewId="0">
      <selection activeCell="A9" sqref="A9:B13"/>
    </sheetView>
  </sheetViews>
  <sheetFormatPr defaultColWidth="9.140625" defaultRowHeight="15.75"/>
  <cols>
    <col min="1" max="1" width="3.140625" style="75" customWidth="1"/>
    <col min="2" max="2" width="14.7109375" style="76" customWidth="1"/>
    <col min="3" max="9" width="10.42578125" style="34" customWidth="1"/>
    <col min="10" max="11" width="13.85546875" style="34" bestFit="1" customWidth="1"/>
    <col min="12" max="12" width="14.7109375" style="77" customWidth="1"/>
    <col min="13" max="13" width="3.7109375" style="77" customWidth="1"/>
    <col min="14" max="16384" width="9.140625" style="72"/>
  </cols>
  <sheetData>
    <row r="1" spans="1:16" s="68" customFormat="1" ht="24.75" customHeight="1">
      <c r="A1" s="341"/>
      <c r="B1" s="366"/>
      <c r="C1" s="366"/>
      <c r="D1" s="366"/>
      <c r="E1" s="366"/>
      <c r="F1" s="366"/>
      <c r="G1" s="366"/>
      <c r="H1" s="366"/>
      <c r="I1" s="366"/>
      <c r="J1" s="366"/>
      <c r="K1" s="366"/>
      <c r="L1" s="366"/>
      <c r="M1" s="366"/>
    </row>
    <row r="2" spans="1:16" s="49" customFormat="1" ht="18" customHeight="1">
      <c r="A2" s="324" t="s">
        <v>11</v>
      </c>
      <c r="B2" s="324"/>
      <c r="C2" s="324"/>
      <c r="D2" s="324"/>
      <c r="E2" s="324"/>
      <c r="F2" s="324"/>
      <c r="G2" s="324"/>
      <c r="H2" s="324"/>
      <c r="I2" s="324"/>
      <c r="J2" s="324"/>
      <c r="K2" s="324"/>
      <c r="L2" s="324"/>
      <c r="M2" s="324"/>
    </row>
    <row r="3" spans="1:16" s="49" customFormat="1" ht="18" customHeight="1">
      <c r="A3" s="324" t="s">
        <v>282</v>
      </c>
      <c r="B3" s="324"/>
      <c r="C3" s="324"/>
      <c r="D3" s="324"/>
      <c r="E3" s="324"/>
      <c r="F3" s="324"/>
      <c r="G3" s="324"/>
      <c r="H3" s="324"/>
      <c r="I3" s="324"/>
      <c r="J3" s="324"/>
      <c r="K3" s="324"/>
      <c r="L3" s="324"/>
      <c r="M3" s="324"/>
    </row>
    <row r="4" spans="1:16" s="38" customFormat="1">
      <c r="A4" s="371" t="s">
        <v>15</v>
      </c>
      <c r="B4" s="371"/>
      <c r="C4" s="371"/>
      <c r="D4" s="371"/>
      <c r="E4" s="371"/>
      <c r="F4" s="371"/>
      <c r="G4" s="371"/>
      <c r="H4" s="371"/>
      <c r="I4" s="371"/>
      <c r="J4" s="371"/>
      <c r="K4" s="371"/>
      <c r="L4" s="371"/>
      <c r="M4" s="371"/>
    </row>
    <row r="5" spans="1:16" s="38" customFormat="1" ht="13.5" customHeight="1">
      <c r="A5" s="371" t="s">
        <v>282</v>
      </c>
      <c r="B5" s="371"/>
      <c r="C5" s="371"/>
      <c r="D5" s="371"/>
      <c r="E5" s="371"/>
      <c r="F5" s="371"/>
      <c r="G5" s="371"/>
      <c r="H5" s="371"/>
      <c r="I5" s="371"/>
      <c r="J5" s="371"/>
      <c r="K5" s="371"/>
      <c r="L5" s="371"/>
      <c r="M5" s="371"/>
      <c r="N5" s="78"/>
      <c r="O5" s="78"/>
      <c r="P5" s="78"/>
    </row>
    <row r="6" spans="1:16" s="38" customFormat="1" ht="30" customHeight="1">
      <c r="A6" s="23" t="s">
        <v>268</v>
      </c>
      <c r="B6" s="33"/>
      <c r="C6" s="34"/>
      <c r="D6" s="34"/>
      <c r="E6" s="34"/>
      <c r="F6" s="34"/>
      <c r="G6" s="34"/>
      <c r="H6" s="72"/>
      <c r="I6" s="72"/>
      <c r="J6" s="72"/>
      <c r="K6" s="72"/>
      <c r="L6" s="72"/>
      <c r="M6" s="44" t="s">
        <v>280</v>
      </c>
      <c r="N6" s="72"/>
      <c r="O6" s="72"/>
      <c r="P6" s="72"/>
    </row>
    <row r="7" spans="1:16" ht="30" customHeight="1" thickBot="1">
      <c r="A7" s="375" t="s">
        <v>151</v>
      </c>
      <c r="B7" s="375"/>
      <c r="C7" s="369" t="s">
        <v>78</v>
      </c>
      <c r="D7" s="374" t="s">
        <v>79</v>
      </c>
      <c r="E7" s="374"/>
      <c r="F7" s="374"/>
      <c r="G7" s="374"/>
      <c r="H7" s="374"/>
      <c r="I7" s="374"/>
      <c r="J7" s="374"/>
      <c r="K7" s="372" t="s">
        <v>152</v>
      </c>
      <c r="L7" s="367" t="s">
        <v>153</v>
      </c>
      <c r="M7" s="367"/>
    </row>
    <row r="8" spans="1:16" ht="30" customHeight="1" thickTop="1">
      <c r="A8" s="376"/>
      <c r="B8" s="376"/>
      <c r="C8" s="370"/>
      <c r="D8" s="269" t="s">
        <v>17</v>
      </c>
      <c r="E8" s="269" t="s">
        <v>18</v>
      </c>
      <c r="F8" s="269" t="s">
        <v>19</v>
      </c>
      <c r="G8" s="269" t="s">
        <v>20</v>
      </c>
      <c r="H8" s="269" t="s">
        <v>21</v>
      </c>
      <c r="I8" s="269" t="s">
        <v>22</v>
      </c>
      <c r="J8" s="267" t="s">
        <v>97</v>
      </c>
      <c r="K8" s="373"/>
      <c r="L8" s="368"/>
      <c r="M8" s="368"/>
    </row>
    <row r="9" spans="1:16" s="79" customFormat="1" ht="48" customHeight="1" thickBot="1">
      <c r="A9" s="364" t="s">
        <v>180</v>
      </c>
      <c r="B9" s="365"/>
      <c r="C9" s="272">
        <v>34.870000000000005</v>
      </c>
      <c r="D9" s="272">
        <v>112</v>
      </c>
      <c r="E9" s="272">
        <v>150</v>
      </c>
      <c r="F9" s="272">
        <v>278</v>
      </c>
      <c r="G9" s="272">
        <v>647</v>
      </c>
      <c r="H9" s="272">
        <v>1526</v>
      </c>
      <c r="I9" s="272">
        <v>12237</v>
      </c>
      <c r="J9" s="273">
        <f t="shared" ref="J9" si="0">SUM(D9:I9)</f>
        <v>14950</v>
      </c>
      <c r="K9" s="273">
        <f t="shared" ref="K9:K13" si="1">SUM(C9+J9)</f>
        <v>14984.87</v>
      </c>
      <c r="L9" s="350" t="s">
        <v>179</v>
      </c>
      <c r="M9" s="351"/>
    </row>
    <row r="10" spans="1:16" s="79" customFormat="1" ht="48" customHeight="1" thickTop="1" thickBot="1">
      <c r="A10" s="362" t="s">
        <v>263</v>
      </c>
      <c r="B10" s="363"/>
      <c r="C10" s="270">
        <v>46.5</v>
      </c>
      <c r="D10" s="270">
        <v>122</v>
      </c>
      <c r="E10" s="270">
        <v>161</v>
      </c>
      <c r="F10" s="270">
        <v>318</v>
      </c>
      <c r="G10" s="270">
        <v>743</v>
      </c>
      <c r="H10" s="270">
        <v>1695</v>
      </c>
      <c r="I10" s="270">
        <v>13098</v>
      </c>
      <c r="J10" s="271">
        <f t="shared" ref="J10:J13" si="2">SUM(D10:I10)</f>
        <v>16137</v>
      </c>
      <c r="K10" s="271">
        <f t="shared" si="1"/>
        <v>16183.5</v>
      </c>
      <c r="L10" s="356">
        <v>42735</v>
      </c>
      <c r="M10" s="357"/>
    </row>
    <row r="11" spans="1:16" s="79" customFormat="1" ht="48" customHeight="1" thickTop="1" thickBot="1">
      <c r="A11" s="352" t="s">
        <v>264</v>
      </c>
      <c r="B11" s="353"/>
      <c r="C11" s="274">
        <v>48.52</v>
      </c>
      <c r="D11" s="274">
        <v>128</v>
      </c>
      <c r="E11" s="274">
        <v>156</v>
      </c>
      <c r="F11" s="274">
        <v>317</v>
      </c>
      <c r="G11" s="274">
        <v>814</v>
      </c>
      <c r="H11" s="274">
        <v>1893</v>
      </c>
      <c r="I11" s="274">
        <v>13183</v>
      </c>
      <c r="J11" s="275">
        <f t="shared" si="2"/>
        <v>16491</v>
      </c>
      <c r="K11" s="275">
        <f t="shared" si="1"/>
        <v>16539.52</v>
      </c>
      <c r="L11" s="354">
        <v>43100</v>
      </c>
      <c r="M11" s="355"/>
    </row>
    <row r="12" spans="1:16" s="79" customFormat="1" ht="48" customHeight="1" thickTop="1" thickBot="1">
      <c r="A12" s="362" t="s">
        <v>274</v>
      </c>
      <c r="B12" s="363"/>
      <c r="C12" s="270">
        <v>51.32</v>
      </c>
      <c r="D12" s="270">
        <v>134</v>
      </c>
      <c r="E12" s="270">
        <v>166</v>
      </c>
      <c r="F12" s="270">
        <v>332</v>
      </c>
      <c r="G12" s="270">
        <v>844</v>
      </c>
      <c r="H12" s="270">
        <v>1848</v>
      </c>
      <c r="I12" s="270">
        <v>12841</v>
      </c>
      <c r="J12" s="271">
        <f t="shared" ref="J12" si="3">SUM(D12:I12)</f>
        <v>16165</v>
      </c>
      <c r="K12" s="271">
        <f t="shared" ref="K12" si="4">SUM(C12+J12)</f>
        <v>16216.32</v>
      </c>
      <c r="L12" s="356">
        <v>43465</v>
      </c>
      <c r="M12" s="357"/>
    </row>
    <row r="13" spans="1:16" s="79" customFormat="1" ht="48" customHeight="1" thickTop="1">
      <c r="A13" s="358" t="s">
        <v>281</v>
      </c>
      <c r="B13" s="359"/>
      <c r="C13" s="93">
        <v>52.13000000000001</v>
      </c>
      <c r="D13" s="93">
        <v>148</v>
      </c>
      <c r="E13" s="93">
        <v>185</v>
      </c>
      <c r="F13" s="93">
        <v>366</v>
      </c>
      <c r="G13" s="93">
        <v>824</v>
      </c>
      <c r="H13" s="93">
        <v>1906</v>
      </c>
      <c r="I13" s="93">
        <v>12923</v>
      </c>
      <c r="J13" s="93">
        <f t="shared" si="2"/>
        <v>16352</v>
      </c>
      <c r="K13" s="93">
        <f t="shared" si="1"/>
        <v>16404.13</v>
      </c>
      <c r="L13" s="360">
        <v>43830</v>
      </c>
      <c r="M13" s="361"/>
    </row>
    <row r="14" spans="1:16" ht="12.75">
      <c r="A14" s="34"/>
      <c r="B14" s="80"/>
      <c r="E14" s="77"/>
      <c r="F14" s="77"/>
      <c r="G14" s="72"/>
      <c r="H14" s="72"/>
      <c r="I14" s="72"/>
      <c r="J14" s="72"/>
      <c r="K14" s="72"/>
      <c r="L14" s="72"/>
      <c r="M14" s="72"/>
    </row>
    <row r="15" spans="1:16" ht="12.75">
      <c r="A15" s="34"/>
      <c r="B15" s="34"/>
      <c r="E15" s="77"/>
      <c r="F15" s="77"/>
      <c r="G15" s="72"/>
      <c r="H15" s="72"/>
      <c r="I15" s="72"/>
      <c r="J15" s="72"/>
      <c r="K15" s="72"/>
      <c r="L15" s="72"/>
      <c r="M15" s="72"/>
    </row>
    <row r="16" spans="1:16" ht="12.75">
      <c r="A16" s="34"/>
      <c r="B16" s="34"/>
      <c r="E16" s="77"/>
      <c r="F16" s="77"/>
      <c r="G16" s="72"/>
      <c r="H16" s="72"/>
      <c r="I16" s="72"/>
      <c r="J16" s="72"/>
      <c r="K16" s="72"/>
      <c r="L16" s="72"/>
      <c r="M16" s="72"/>
    </row>
  </sheetData>
  <mergeCells count="20">
    <mergeCell ref="A1:M1"/>
    <mergeCell ref="A2:M2"/>
    <mergeCell ref="L7:M8"/>
    <mergeCell ref="C7:C8"/>
    <mergeCell ref="A5:M5"/>
    <mergeCell ref="A3:M3"/>
    <mergeCell ref="K7:K8"/>
    <mergeCell ref="D7:J7"/>
    <mergeCell ref="A4:M4"/>
    <mergeCell ref="A7:B8"/>
    <mergeCell ref="L9:M9"/>
    <mergeCell ref="A11:B11"/>
    <mergeCell ref="L11:M11"/>
    <mergeCell ref="L12:M12"/>
    <mergeCell ref="A13:B13"/>
    <mergeCell ref="L13:M13"/>
    <mergeCell ref="A10:B10"/>
    <mergeCell ref="L10:M10"/>
    <mergeCell ref="A12:B12"/>
    <mergeCell ref="A9:B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tabColor theme="3" tint="0.39997558519241921"/>
  </sheetPr>
  <dimension ref="A1:K14"/>
  <sheetViews>
    <sheetView showGridLines="0" rightToLeft="1" view="pageBreakPreview" zoomScaleNormal="100" zoomScaleSheetLayoutView="100" workbookViewId="0">
      <selection activeCell="F12" sqref="F12"/>
    </sheetView>
  </sheetViews>
  <sheetFormatPr defaultColWidth="9.140625" defaultRowHeight="15.75"/>
  <cols>
    <col min="1" max="1" width="25.7109375" style="75" customWidth="1"/>
    <col min="2" max="2" width="13.28515625" style="34" customWidth="1"/>
    <col min="3" max="3" width="13.85546875" style="34" customWidth="1"/>
    <col min="4" max="4" width="11" style="34" customWidth="1"/>
    <col min="5" max="5" width="11.42578125" style="34" customWidth="1"/>
    <col min="6" max="6" width="10.85546875" style="34" customWidth="1"/>
    <col min="7" max="7" width="11.7109375" style="34" customWidth="1"/>
    <col min="8" max="8" width="11.140625" style="34" customWidth="1"/>
    <col min="9" max="9" width="11.5703125" style="34" customWidth="1"/>
    <col min="10" max="10" width="14.7109375" style="77" hidden="1" customWidth="1"/>
    <col min="11" max="11" width="25.7109375" style="77" customWidth="1"/>
    <col min="12" max="16384" width="9.140625" style="38"/>
  </cols>
  <sheetData>
    <row r="1" spans="1:11" s="68" customFormat="1" ht="25.5" customHeight="1">
      <c r="A1" s="341"/>
      <c r="B1" s="341"/>
      <c r="C1" s="341"/>
      <c r="D1" s="341"/>
      <c r="E1" s="341"/>
      <c r="F1" s="341"/>
      <c r="G1" s="341"/>
      <c r="H1" s="341"/>
      <c r="I1" s="341"/>
      <c r="J1" s="341"/>
      <c r="K1" s="341"/>
    </row>
    <row r="2" spans="1:11" s="49" customFormat="1" ht="23.25">
      <c r="A2" s="324" t="s">
        <v>83</v>
      </c>
      <c r="B2" s="324"/>
      <c r="C2" s="324"/>
      <c r="D2" s="324"/>
      <c r="E2" s="324"/>
      <c r="F2" s="324"/>
      <c r="G2" s="324"/>
      <c r="H2" s="324"/>
      <c r="I2" s="324"/>
      <c r="J2" s="324"/>
      <c r="K2" s="324"/>
    </row>
    <row r="3" spans="1:11" s="51" customFormat="1" ht="15" customHeight="1">
      <c r="A3" s="324" t="s">
        <v>283</v>
      </c>
      <c r="B3" s="324"/>
      <c r="C3" s="324"/>
      <c r="D3" s="324"/>
      <c r="E3" s="324"/>
      <c r="F3" s="324"/>
      <c r="G3" s="324"/>
      <c r="H3" s="324"/>
      <c r="I3" s="324"/>
      <c r="J3" s="324"/>
      <c r="K3" s="324"/>
    </row>
    <row r="4" spans="1:11" ht="18.75">
      <c r="A4" s="371" t="s">
        <v>75</v>
      </c>
      <c r="B4" s="371"/>
      <c r="C4" s="371"/>
      <c r="D4" s="371"/>
      <c r="E4" s="371"/>
      <c r="F4" s="371"/>
      <c r="G4" s="371"/>
      <c r="H4" s="371"/>
      <c r="I4" s="371"/>
      <c r="J4" s="371"/>
      <c r="K4" s="371"/>
    </row>
    <row r="5" spans="1:11" ht="13.5" customHeight="1">
      <c r="A5" s="371" t="s">
        <v>283</v>
      </c>
      <c r="B5" s="371"/>
      <c r="C5" s="371"/>
      <c r="D5" s="371"/>
      <c r="E5" s="371"/>
      <c r="F5" s="371"/>
      <c r="G5" s="371"/>
      <c r="H5" s="371"/>
      <c r="I5" s="371"/>
      <c r="J5" s="371"/>
      <c r="K5" s="371"/>
    </row>
    <row r="6" spans="1:11">
      <c r="A6" s="23" t="s">
        <v>279</v>
      </c>
      <c r="H6" s="35"/>
      <c r="I6" s="35"/>
      <c r="J6" s="7"/>
      <c r="K6" s="44" t="s">
        <v>312</v>
      </c>
    </row>
    <row r="7" spans="1:11" ht="35.25" customHeight="1">
      <c r="A7" s="384" t="s">
        <v>289</v>
      </c>
      <c r="B7" s="380" t="s">
        <v>104</v>
      </c>
      <c r="C7" s="380" t="s">
        <v>105</v>
      </c>
      <c r="D7" s="382" t="s">
        <v>97</v>
      </c>
      <c r="E7" s="390" t="s">
        <v>262</v>
      </c>
      <c r="F7" s="391"/>
      <c r="G7" s="391"/>
      <c r="H7" s="392"/>
      <c r="I7" s="382" t="s">
        <v>103</v>
      </c>
      <c r="J7" s="386" t="s">
        <v>153</v>
      </c>
      <c r="K7" s="387"/>
    </row>
    <row r="8" spans="1:11" ht="35.25">
      <c r="A8" s="385"/>
      <c r="B8" s="381"/>
      <c r="C8" s="381"/>
      <c r="D8" s="383"/>
      <c r="E8" s="230" t="s">
        <v>82</v>
      </c>
      <c r="F8" s="230" t="s">
        <v>81</v>
      </c>
      <c r="G8" s="230" t="s">
        <v>80</v>
      </c>
      <c r="H8" s="82" t="s">
        <v>97</v>
      </c>
      <c r="I8" s="383"/>
      <c r="J8" s="388"/>
      <c r="K8" s="389"/>
    </row>
    <row r="9" spans="1:11" ht="34.15" customHeight="1">
      <c r="A9" s="276" t="s">
        <v>180</v>
      </c>
      <c r="B9" s="277">
        <v>209105.9</v>
      </c>
      <c r="C9" s="277">
        <v>86632.2</v>
      </c>
      <c r="D9" s="285">
        <f t="shared" ref="D9:D11" si="0">SUM(B9:C9)</f>
        <v>295738.09999999998</v>
      </c>
      <c r="E9" s="277">
        <v>190073.3</v>
      </c>
      <c r="F9" s="277">
        <v>101122.5</v>
      </c>
      <c r="G9" s="277">
        <v>63327</v>
      </c>
      <c r="H9" s="285">
        <f t="shared" ref="H9:H13" si="1">SUM(E9:G9)</f>
        <v>354522.8</v>
      </c>
      <c r="I9" s="285">
        <f>H9+D9</f>
        <v>650260.89999999991</v>
      </c>
      <c r="J9" s="378">
        <v>42369</v>
      </c>
      <c r="K9" s="378"/>
    </row>
    <row r="10" spans="1:11" ht="34.15" customHeight="1">
      <c r="A10" s="278" t="s">
        <v>263</v>
      </c>
      <c r="B10" s="279">
        <v>185919.9</v>
      </c>
      <c r="C10" s="279">
        <v>183223.7</v>
      </c>
      <c r="D10" s="286">
        <f t="shared" si="0"/>
        <v>369143.6</v>
      </c>
      <c r="E10" s="279">
        <v>195565.6</v>
      </c>
      <c r="F10" s="279">
        <v>94532.9</v>
      </c>
      <c r="G10" s="279">
        <v>67637.399999999994</v>
      </c>
      <c r="H10" s="286">
        <f t="shared" si="1"/>
        <v>357735.9</v>
      </c>
      <c r="I10" s="286">
        <f>H10+D10</f>
        <v>726879.5</v>
      </c>
      <c r="J10" s="280"/>
      <c r="K10" s="280">
        <v>42735</v>
      </c>
    </row>
    <row r="11" spans="1:11" ht="34.15" customHeight="1">
      <c r="A11" s="281" t="s">
        <v>264</v>
      </c>
      <c r="B11" s="282">
        <v>315397.90000000002</v>
      </c>
      <c r="C11" s="282">
        <v>137125.5</v>
      </c>
      <c r="D11" s="287">
        <f t="shared" si="0"/>
        <v>452523.4</v>
      </c>
      <c r="E11" s="282">
        <v>188752.7</v>
      </c>
      <c r="F11" s="282">
        <v>90050.1</v>
      </c>
      <c r="G11" s="282">
        <v>91708.7</v>
      </c>
      <c r="H11" s="287">
        <f t="shared" si="1"/>
        <v>370511.50000000006</v>
      </c>
      <c r="I11" s="287">
        <f>H11+D11</f>
        <v>823034.90000000014</v>
      </c>
      <c r="J11" s="379">
        <v>43100</v>
      </c>
      <c r="K11" s="379"/>
    </row>
    <row r="12" spans="1:11" ht="34.15" customHeight="1">
      <c r="A12" s="278" t="s">
        <v>274</v>
      </c>
      <c r="B12" s="279">
        <v>282005.90000000002</v>
      </c>
      <c r="C12" s="279">
        <v>169076.3</v>
      </c>
      <c r="D12" s="286">
        <v>451082.2</v>
      </c>
      <c r="E12" s="279">
        <v>189998.5</v>
      </c>
      <c r="F12" s="279">
        <v>89498.9</v>
      </c>
      <c r="G12" s="279">
        <v>79763.100000000006</v>
      </c>
      <c r="H12" s="286">
        <v>359260.5</v>
      </c>
      <c r="I12" s="286">
        <v>810342.7</v>
      </c>
      <c r="J12" s="280">
        <v>43100</v>
      </c>
      <c r="K12" s="280">
        <v>43465</v>
      </c>
    </row>
    <row r="13" spans="1:11" ht="34.15" customHeight="1">
      <c r="A13" s="283" t="s">
        <v>281</v>
      </c>
      <c r="B13" s="284">
        <v>273080</v>
      </c>
      <c r="C13" s="284">
        <v>208221.8</v>
      </c>
      <c r="D13" s="288">
        <f>SUM(B13:C13)</f>
        <v>481301.8</v>
      </c>
      <c r="E13" s="284">
        <v>197518.6</v>
      </c>
      <c r="F13" s="284">
        <v>92826.4</v>
      </c>
      <c r="G13" s="284">
        <v>77502.3</v>
      </c>
      <c r="H13" s="288">
        <f t="shared" si="1"/>
        <v>367847.3</v>
      </c>
      <c r="I13" s="288">
        <f>H13+D13</f>
        <v>849149.1</v>
      </c>
      <c r="J13" s="377">
        <v>43830</v>
      </c>
      <c r="K13" s="377">
        <v>43465</v>
      </c>
    </row>
    <row r="14" spans="1:11" ht="12.75">
      <c r="A14" s="238" t="s">
        <v>24</v>
      </c>
      <c r="K14" s="84" t="s">
        <v>25</v>
      </c>
    </row>
  </sheetData>
  <mergeCells count="15">
    <mergeCell ref="J13:K13"/>
    <mergeCell ref="J9:K9"/>
    <mergeCell ref="J11:K11"/>
    <mergeCell ref="A1:K1"/>
    <mergeCell ref="B7:B8"/>
    <mergeCell ref="C7:C8"/>
    <mergeCell ref="D7:D8"/>
    <mergeCell ref="I7:I8"/>
    <mergeCell ref="A2:K2"/>
    <mergeCell ref="A3:K3"/>
    <mergeCell ref="A4:K4"/>
    <mergeCell ref="A5:K5"/>
    <mergeCell ref="A7:A8"/>
    <mergeCell ref="J7:K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tabColor theme="3" tint="0.39997558519241921"/>
  </sheetPr>
  <dimension ref="A1:J19"/>
  <sheetViews>
    <sheetView showGridLines="0" rightToLeft="1" view="pageBreakPreview" zoomScaleNormal="100" zoomScaleSheetLayoutView="100" workbookViewId="0">
      <selection activeCell="H19" sqref="H19"/>
    </sheetView>
  </sheetViews>
  <sheetFormatPr defaultColWidth="9.140625" defaultRowHeight="15.75"/>
  <cols>
    <col min="1" max="1" width="15.85546875" style="75" customWidth="1"/>
    <col min="2" max="2" width="15.85546875" style="76" customWidth="1"/>
    <col min="3" max="3" width="10.7109375" style="34" hidden="1" customWidth="1"/>
    <col min="4" max="7" width="11.85546875" style="34" customWidth="1"/>
    <col min="8" max="8" width="14.140625" style="34" customWidth="1"/>
    <col min="9" max="9" width="14.42578125" style="77" customWidth="1"/>
    <col min="10" max="10" width="11.28515625" style="72" customWidth="1"/>
    <col min="11" max="16384" width="9.140625" style="72"/>
  </cols>
  <sheetData>
    <row r="1" spans="1:10" s="68" customFormat="1" ht="25.5" customHeight="1">
      <c r="A1" s="341"/>
      <c r="B1" s="341"/>
      <c r="C1" s="341"/>
      <c r="D1" s="341"/>
      <c r="E1" s="341"/>
      <c r="F1" s="341"/>
      <c r="G1" s="341"/>
      <c r="H1" s="341"/>
      <c r="I1" s="341"/>
    </row>
    <row r="2" spans="1:10" s="49" customFormat="1" ht="24.75" customHeight="1">
      <c r="A2" s="324" t="s">
        <v>106</v>
      </c>
      <c r="B2" s="324"/>
      <c r="C2" s="324"/>
      <c r="D2" s="324"/>
      <c r="E2" s="324"/>
      <c r="F2" s="324"/>
      <c r="G2" s="324"/>
      <c r="H2" s="324"/>
      <c r="I2" s="324"/>
      <c r="J2" s="324"/>
    </row>
    <row r="3" spans="1:10" s="50" customFormat="1" ht="15" customHeight="1">
      <c r="A3" s="324" t="s">
        <v>283</v>
      </c>
      <c r="B3" s="324"/>
      <c r="C3" s="324"/>
      <c r="D3" s="324"/>
      <c r="E3" s="324"/>
      <c r="F3" s="324"/>
      <c r="G3" s="324"/>
      <c r="H3" s="324"/>
      <c r="I3" s="324"/>
      <c r="J3" s="324"/>
    </row>
    <row r="4" spans="1:10" s="38" customFormat="1" ht="18.75">
      <c r="A4" s="371" t="s">
        <v>107</v>
      </c>
      <c r="B4" s="371"/>
      <c r="C4" s="371"/>
      <c r="D4" s="371"/>
      <c r="E4" s="371"/>
      <c r="F4" s="371"/>
      <c r="G4" s="371"/>
      <c r="H4" s="371"/>
      <c r="I4" s="371"/>
      <c r="J4" s="371"/>
    </row>
    <row r="5" spans="1:10" s="85" customFormat="1" ht="13.5" customHeight="1">
      <c r="A5" s="371" t="s">
        <v>282</v>
      </c>
      <c r="B5" s="371"/>
      <c r="C5" s="371"/>
      <c r="D5" s="371"/>
      <c r="E5" s="371"/>
      <c r="F5" s="371"/>
      <c r="G5" s="371"/>
      <c r="H5" s="371"/>
      <c r="I5" s="371"/>
      <c r="J5" s="371"/>
    </row>
    <row r="6" spans="1:10" s="38" customFormat="1" ht="23.25" customHeight="1">
      <c r="A6" s="23" t="s">
        <v>310</v>
      </c>
      <c r="B6" s="86"/>
      <c r="C6" s="34"/>
      <c r="D6" s="34"/>
      <c r="E6" s="34"/>
      <c r="F6" s="34"/>
      <c r="G6" s="34"/>
      <c r="H6" s="34"/>
      <c r="J6" s="44" t="s">
        <v>311</v>
      </c>
    </row>
    <row r="7" spans="1:10" ht="25.5" customHeight="1">
      <c r="A7" s="398" t="s">
        <v>43</v>
      </c>
      <c r="B7" s="399"/>
      <c r="C7" s="327">
        <v>2009</v>
      </c>
      <c r="D7" s="327">
        <v>2015</v>
      </c>
      <c r="E7" s="327">
        <v>2016</v>
      </c>
      <c r="F7" s="327">
        <v>2017</v>
      </c>
      <c r="G7" s="327">
        <v>2018</v>
      </c>
      <c r="H7" s="327">
        <v>2019</v>
      </c>
      <c r="I7" s="333" t="s">
        <v>90</v>
      </c>
      <c r="J7" s="334"/>
    </row>
    <row r="8" spans="1:10" ht="25.5" customHeight="1">
      <c r="A8" s="400"/>
      <c r="B8" s="401"/>
      <c r="C8" s="328"/>
      <c r="D8" s="328"/>
      <c r="E8" s="328">
        <v>2016</v>
      </c>
      <c r="F8" s="328"/>
      <c r="G8" s="328"/>
      <c r="H8" s="328"/>
      <c r="I8" s="335"/>
      <c r="J8" s="336"/>
    </row>
    <row r="9" spans="1:10" ht="25.5" customHeight="1" thickBot="1">
      <c r="A9" s="404" t="s">
        <v>109</v>
      </c>
      <c r="B9" s="405"/>
      <c r="C9" s="117">
        <v>74457.2</v>
      </c>
      <c r="D9" s="239">
        <v>238282.2</v>
      </c>
      <c r="E9" s="239">
        <v>293875.90000000002</v>
      </c>
      <c r="F9" s="239">
        <v>341561.5</v>
      </c>
      <c r="G9" s="239">
        <v>318674.7</v>
      </c>
      <c r="H9" s="239">
        <v>317484.40000000002</v>
      </c>
      <c r="I9" s="395" t="s">
        <v>120</v>
      </c>
      <c r="J9" s="396"/>
    </row>
    <row r="10" spans="1:10" ht="24.75" customHeight="1" thickTop="1" thickBot="1">
      <c r="A10" s="406" t="s">
        <v>26</v>
      </c>
      <c r="B10" s="407"/>
      <c r="C10" s="87">
        <v>24685.8</v>
      </c>
      <c r="D10" s="240">
        <v>59015.8</v>
      </c>
      <c r="E10" s="240">
        <v>64520.7</v>
      </c>
      <c r="F10" s="240">
        <v>64535.5</v>
      </c>
      <c r="G10" s="240">
        <v>83985.4</v>
      </c>
      <c r="H10" s="240">
        <v>132093.29999999999</v>
      </c>
      <c r="I10" s="408" t="s">
        <v>91</v>
      </c>
      <c r="J10" s="409"/>
    </row>
    <row r="11" spans="1:10" ht="25.5" customHeight="1" thickTop="1" thickBot="1">
      <c r="A11" s="410" t="s">
        <v>27</v>
      </c>
      <c r="B11" s="411"/>
      <c r="C11" s="88">
        <v>5525.7</v>
      </c>
      <c r="D11" s="241">
        <v>15342.2</v>
      </c>
      <c r="E11" s="241">
        <v>15773.3</v>
      </c>
      <c r="F11" s="241">
        <v>16781.400000000001</v>
      </c>
      <c r="G11" s="241">
        <v>16655.2</v>
      </c>
      <c r="H11" s="241">
        <v>17509.2</v>
      </c>
      <c r="I11" s="393" t="s">
        <v>92</v>
      </c>
      <c r="J11" s="394"/>
    </row>
    <row r="12" spans="1:10" ht="25.5" hidden="1" customHeight="1">
      <c r="A12" s="410" t="s">
        <v>28</v>
      </c>
      <c r="B12" s="411"/>
      <c r="C12" s="88"/>
      <c r="D12" s="242"/>
      <c r="E12" s="242"/>
      <c r="F12" s="242"/>
      <c r="G12" s="242"/>
      <c r="H12" s="242"/>
      <c r="I12" s="393" t="s">
        <v>93</v>
      </c>
      <c r="J12" s="397"/>
    </row>
    <row r="13" spans="1:10" ht="36" customHeight="1" thickTop="1" thickBot="1">
      <c r="A13" s="406" t="s">
        <v>111</v>
      </c>
      <c r="B13" s="407"/>
      <c r="C13" s="87">
        <v>12987.9</v>
      </c>
      <c r="D13" s="240">
        <v>37543.800000000003</v>
      </c>
      <c r="E13" s="240">
        <v>38155.699999999997</v>
      </c>
      <c r="F13" s="240">
        <v>38314</v>
      </c>
      <c r="G13" s="240">
        <v>35668.800000000003</v>
      </c>
      <c r="H13" s="240">
        <v>34168.9</v>
      </c>
      <c r="I13" s="408" t="s">
        <v>171</v>
      </c>
      <c r="J13" s="409"/>
    </row>
    <row r="14" spans="1:10" ht="40.5" customHeight="1" thickTop="1" thickBot="1">
      <c r="A14" s="410" t="s">
        <v>112</v>
      </c>
      <c r="B14" s="411"/>
      <c r="C14" s="88">
        <v>40430.9</v>
      </c>
      <c r="D14" s="241">
        <v>121214.2</v>
      </c>
      <c r="E14" s="241">
        <v>130490.1</v>
      </c>
      <c r="F14" s="241">
        <v>147762.79999999999</v>
      </c>
      <c r="G14" s="241">
        <v>150255.1</v>
      </c>
      <c r="H14" s="241">
        <v>147715.5</v>
      </c>
      <c r="I14" s="393" t="s">
        <v>41</v>
      </c>
      <c r="J14" s="394"/>
    </row>
    <row r="15" spans="1:10" ht="25.5" customHeight="1" thickTop="1" thickBot="1">
      <c r="A15" s="406" t="s">
        <v>73</v>
      </c>
      <c r="B15" s="407"/>
      <c r="C15" s="87">
        <v>53235.6</v>
      </c>
      <c r="D15" s="240">
        <v>115842.2</v>
      </c>
      <c r="E15" s="240">
        <v>119953.2</v>
      </c>
      <c r="F15" s="240">
        <v>123372.9</v>
      </c>
      <c r="G15" s="240">
        <v>127232.5</v>
      </c>
      <c r="H15" s="240">
        <v>137225.9</v>
      </c>
      <c r="I15" s="408" t="s">
        <v>121</v>
      </c>
      <c r="J15" s="409"/>
    </row>
    <row r="16" spans="1:10" ht="25.5" customHeight="1" thickTop="1" thickBot="1">
      <c r="A16" s="410" t="s">
        <v>110</v>
      </c>
      <c r="B16" s="411"/>
      <c r="C16" s="88">
        <v>31171.7</v>
      </c>
      <c r="D16" s="241">
        <v>65752.600000000006</v>
      </c>
      <c r="E16" s="241">
        <v>71243.8</v>
      </c>
      <c r="F16" s="241">
        <v>78997.399999999994</v>
      </c>
      <c r="G16" s="241">
        <v>117723.8</v>
      </c>
      <c r="H16" s="241">
        <v>166320.79999999999</v>
      </c>
      <c r="I16" s="393" t="s">
        <v>122</v>
      </c>
      <c r="J16" s="394"/>
    </row>
    <row r="17" spans="1:10" ht="25.5" customHeight="1" thickTop="1">
      <c r="A17" s="414" t="s">
        <v>29</v>
      </c>
      <c r="B17" s="415"/>
      <c r="C17" s="89">
        <v>9421.1</v>
      </c>
      <c r="D17" s="243">
        <v>7756.6</v>
      </c>
      <c r="E17" s="243">
        <v>9928.6</v>
      </c>
      <c r="F17" s="243">
        <v>9230.6</v>
      </c>
      <c r="G17" s="243">
        <v>9704</v>
      </c>
      <c r="H17" s="243">
        <v>11674.3</v>
      </c>
      <c r="I17" s="416" t="s">
        <v>94</v>
      </c>
      <c r="J17" s="417"/>
    </row>
    <row r="18" spans="1:10" ht="36" customHeight="1">
      <c r="A18" s="412" t="s">
        <v>108</v>
      </c>
      <c r="B18" s="413"/>
      <c r="C18" s="90">
        <f>SUM(C9:C17)</f>
        <v>251915.90000000002</v>
      </c>
      <c r="D18" s="90">
        <f>SUM(D9:D17)</f>
        <v>660749.6</v>
      </c>
      <c r="E18" s="90">
        <f t="shared" ref="E18:G18" si="0">SUM(E9:E17)</f>
        <v>743941.3</v>
      </c>
      <c r="F18" s="90">
        <f t="shared" si="0"/>
        <v>820556.1</v>
      </c>
      <c r="G18" s="90">
        <f t="shared" si="0"/>
        <v>859899.5</v>
      </c>
      <c r="H18" s="90">
        <f>SUM(H9:H17)</f>
        <v>964192.3</v>
      </c>
      <c r="I18" s="402" t="s">
        <v>172</v>
      </c>
      <c r="J18" s="403"/>
    </row>
    <row r="19" spans="1:10" ht="16.5" customHeight="1">
      <c r="A19" s="83" t="s">
        <v>30</v>
      </c>
      <c r="C19" s="91"/>
      <c r="D19" s="91"/>
      <c r="E19" s="91"/>
      <c r="F19" s="91"/>
      <c r="G19" s="91"/>
      <c r="H19" s="91"/>
      <c r="I19" s="72"/>
      <c r="J19" s="84" t="s">
        <v>31</v>
      </c>
    </row>
  </sheetData>
  <mergeCells count="33">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 ref="A1:I1"/>
    <mergeCell ref="A7:B8"/>
    <mergeCell ref="A2:J2"/>
    <mergeCell ref="A5:J5"/>
    <mergeCell ref="A4:J4"/>
    <mergeCell ref="A3:J3"/>
    <mergeCell ref="C7:C8"/>
    <mergeCell ref="D7:D8"/>
    <mergeCell ref="E7:E8"/>
    <mergeCell ref="F7:F8"/>
    <mergeCell ref="G7:G8"/>
    <mergeCell ref="H7:H8"/>
    <mergeCell ref="I16:J16"/>
    <mergeCell ref="I9:J9"/>
    <mergeCell ref="I7:J8"/>
    <mergeCell ref="I14:J14"/>
    <mergeCell ref="I12:J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theme="3" tint="0.39997558519241921"/>
  </sheetPr>
  <dimension ref="A1:I24"/>
  <sheetViews>
    <sheetView showGridLines="0" rightToLeft="1" view="pageBreakPreview" zoomScaleNormal="100" zoomScaleSheetLayoutView="100" workbookViewId="0">
      <selection activeCell="E18" sqref="E18"/>
    </sheetView>
  </sheetViews>
  <sheetFormatPr defaultColWidth="9.140625" defaultRowHeight="15.75"/>
  <cols>
    <col min="1" max="1" width="8.7109375" style="75" customWidth="1"/>
    <col min="2" max="2" width="25.7109375" style="76" customWidth="1"/>
    <col min="3" max="7" width="13.42578125" style="34" customWidth="1"/>
    <col min="8" max="8" width="25.7109375" style="77" customWidth="1"/>
    <col min="9" max="9" width="8.7109375" style="77" customWidth="1"/>
    <col min="10" max="16384" width="9.140625" style="72"/>
  </cols>
  <sheetData>
    <row r="1" spans="1:9" s="68" customFormat="1" ht="30" customHeight="1">
      <c r="A1" s="341"/>
      <c r="B1" s="366"/>
      <c r="C1" s="366"/>
      <c r="D1" s="366"/>
      <c r="E1" s="366"/>
      <c r="F1" s="366"/>
      <c r="G1" s="366"/>
      <c r="H1" s="366"/>
    </row>
    <row r="2" spans="1:9" s="92" customFormat="1" ht="27.75" customHeight="1">
      <c r="A2" s="436" t="s">
        <v>32</v>
      </c>
      <c r="B2" s="436"/>
      <c r="C2" s="436"/>
      <c r="D2" s="436"/>
      <c r="E2" s="436"/>
      <c r="F2" s="436"/>
      <c r="G2" s="436"/>
      <c r="H2" s="436"/>
      <c r="I2" s="436"/>
    </row>
    <row r="3" spans="1:9" s="92" customFormat="1" ht="15" customHeight="1">
      <c r="A3" s="324" t="s">
        <v>283</v>
      </c>
      <c r="B3" s="324"/>
      <c r="C3" s="324"/>
      <c r="D3" s="324"/>
      <c r="E3" s="324"/>
      <c r="F3" s="324"/>
      <c r="G3" s="324"/>
      <c r="H3" s="324"/>
      <c r="I3" s="324"/>
    </row>
    <row r="4" spans="1:9" s="37" customFormat="1">
      <c r="A4" s="371" t="s">
        <v>33</v>
      </c>
      <c r="B4" s="371"/>
      <c r="C4" s="371"/>
      <c r="D4" s="371"/>
      <c r="E4" s="371"/>
      <c r="F4" s="371"/>
      <c r="G4" s="371"/>
      <c r="H4" s="371"/>
      <c r="I4" s="371"/>
    </row>
    <row r="5" spans="1:9" s="37" customFormat="1" ht="13.5" customHeight="1">
      <c r="A5" s="371" t="s">
        <v>282</v>
      </c>
      <c r="B5" s="371"/>
      <c r="C5" s="371"/>
      <c r="D5" s="371"/>
      <c r="E5" s="371"/>
      <c r="F5" s="371"/>
      <c r="G5" s="371"/>
      <c r="H5" s="371"/>
      <c r="I5" s="371"/>
    </row>
    <row r="6" spans="1:9" s="38" customFormat="1" ht="23.25" customHeight="1">
      <c r="A6" s="23" t="s">
        <v>308</v>
      </c>
      <c r="B6" s="33"/>
      <c r="C6" s="34"/>
      <c r="D6" s="34"/>
      <c r="E6" s="34"/>
      <c r="F6" s="34"/>
      <c r="G6" s="34"/>
      <c r="I6" s="44" t="s">
        <v>309</v>
      </c>
    </row>
    <row r="7" spans="1:9" ht="18" customHeight="1" thickBot="1">
      <c r="A7" s="428" t="s">
        <v>44</v>
      </c>
      <c r="B7" s="428"/>
      <c r="C7" s="327">
        <v>2015</v>
      </c>
      <c r="D7" s="327">
        <v>2016</v>
      </c>
      <c r="E7" s="327">
        <v>2017</v>
      </c>
      <c r="F7" s="327">
        <v>2018</v>
      </c>
      <c r="G7" s="327">
        <v>2019</v>
      </c>
      <c r="H7" s="433" t="s">
        <v>95</v>
      </c>
      <c r="I7" s="433"/>
    </row>
    <row r="8" spans="1:9" ht="18" customHeight="1" thickTop="1" thickBot="1">
      <c r="A8" s="429"/>
      <c r="B8" s="429"/>
      <c r="C8" s="437"/>
      <c r="D8" s="437"/>
      <c r="E8" s="437"/>
      <c r="F8" s="437"/>
      <c r="G8" s="437"/>
      <c r="H8" s="434"/>
      <c r="I8" s="434"/>
    </row>
    <row r="9" spans="1:9" ht="18" customHeight="1" thickTop="1">
      <c r="A9" s="430"/>
      <c r="B9" s="430"/>
      <c r="C9" s="328"/>
      <c r="D9" s="437"/>
      <c r="E9" s="328"/>
      <c r="F9" s="328"/>
      <c r="G9" s="328"/>
      <c r="H9" s="435"/>
      <c r="I9" s="435"/>
    </row>
    <row r="10" spans="1:9" ht="25.5" customHeight="1" thickBot="1">
      <c r="A10" s="345" t="s">
        <v>74</v>
      </c>
      <c r="B10" s="345"/>
      <c r="C10" s="244">
        <v>11032.7</v>
      </c>
      <c r="D10" s="245">
        <v>11947</v>
      </c>
      <c r="E10" s="246">
        <v>11590.3</v>
      </c>
      <c r="F10" s="246">
        <v>11243.9</v>
      </c>
      <c r="G10" s="246">
        <v>11599.516999999998</v>
      </c>
      <c r="H10" s="431" t="s">
        <v>96</v>
      </c>
      <c r="I10" s="432"/>
    </row>
    <row r="11" spans="1:9" ht="25.5" customHeight="1" thickTop="1" thickBot="1">
      <c r="A11" s="424" t="s">
        <v>113</v>
      </c>
      <c r="B11" s="424"/>
      <c r="C11" s="247">
        <v>115892.1</v>
      </c>
      <c r="D11" s="247">
        <v>116401.5</v>
      </c>
      <c r="E11" s="247">
        <v>111497.40000000001</v>
      </c>
      <c r="F11" s="247">
        <v>107832</v>
      </c>
      <c r="G11" s="247">
        <v>113103.246</v>
      </c>
      <c r="H11" s="426" t="s">
        <v>154</v>
      </c>
      <c r="I11" s="427"/>
    </row>
    <row r="12" spans="1:9" ht="25.5" customHeight="1" thickTop="1" thickBot="1">
      <c r="A12" s="345" t="s">
        <v>114</v>
      </c>
      <c r="B12" s="345"/>
      <c r="C12" s="248">
        <v>242417.09999999998</v>
      </c>
      <c r="D12" s="248">
        <v>244790.39999999999</v>
      </c>
      <c r="E12" s="248">
        <v>259691.19999999998</v>
      </c>
      <c r="F12" s="248">
        <v>245367.80000000002</v>
      </c>
      <c r="G12" s="248">
        <v>295406.59999999998</v>
      </c>
      <c r="H12" s="425" t="s">
        <v>155</v>
      </c>
      <c r="I12" s="419"/>
    </row>
    <row r="13" spans="1:9" ht="25.5" customHeight="1" thickTop="1" thickBot="1">
      <c r="A13" s="424" t="s">
        <v>115</v>
      </c>
      <c r="B13" s="424"/>
      <c r="C13" s="249">
        <v>152041.1</v>
      </c>
      <c r="D13" s="249">
        <v>124408.99999999999</v>
      </c>
      <c r="E13" s="249">
        <v>220553.2</v>
      </c>
      <c r="F13" s="249">
        <v>199564.30000000002</v>
      </c>
      <c r="G13" s="249">
        <v>157894.17199999999</v>
      </c>
      <c r="H13" s="426" t="s">
        <v>156</v>
      </c>
      <c r="I13" s="427"/>
    </row>
    <row r="14" spans="1:9" s="79" customFormat="1" ht="25.5" customHeight="1" thickTop="1" thickBot="1">
      <c r="A14" s="345" t="s">
        <v>116</v>
      </c>
      <c r="B14" s="345"/>
      <c r="C14" s="250">
        <v>61224.9</v>
      </c>
      <c r="D14" s="250">
        <v>59366.9</v>
      </c>
      <c r="E14" s="250">
        <v>94479.6</v>
      </c>
      <c r="F14" s="250">
        <v>89172.900000000009</v>
      </c>
      <c r="G14" s="250">
        <v>74872.412365120006</v>
      </c>
      <c r="H14" s="418" t="s">
        <v>157</v>
      </c>
      <c r="I14" s="419"/>
    </row>
    <row r="15" spans="1:9" s="119" customFormat="1" ht="25.5" customHeight="1" thickTop="1" thickBot="1">
      <c r="A15" s="406" t="s">
        <v>181</v>
      </c>
      <c r="B15" s="407"/>
      <c r="C15" s="251">
        <f>C10+C11</f>
        <v>126924.8</v>
      </c>
      <c r="D15" s="251">
        <f>D10+D11</f>
        <v>128348.5</v>
      </c>
      <c r="E15" s="251">
        <f>E10+E11</f>
        <v>123087.70000000001</v>
      </c>
      <c r="F15" s="251">
        <v>119075.9</v>
      </c>
      <c r="G15" s="251">
        <v>124702.8</v>
      </c>
      <c r="H15" s="426" t="s">
        <v>158</v>
      </c>
      <c r="I15" s="427"/>
    </row>
    <row r="16" spans="1:9" ht="25.5" customHeight="1" thickTop="1" thickBot="1">
      <c r="A16" s="422" t="s">
        <v>182</v>
      </c>
      <c r="B16" s="422"/>
      <c r="C16" s="252">
        <f>C12+C13+C15</f>
        <v>521382.99999999994</v>
      </c>
      <c r="D16" s="252">
        <f>D12+D13+D15</f>
        <v>497547.89999999997</v>
      </c>
      <c r="E16" s="252">
        <f>E12+E13+E15</f>
        <v>603332.10000000009</v>
      </c>
      <c r="F16" s="252">
        <v>564008</v>
      </c>
      <c r="G16" s="252">
        <v>578003.53899999999</v>
      </c>
      <c r="H16" s="418" t="s">
        <v>159</v>
      </c>
      <c r="I16" s="419"/>
    </row>
    <row r="17" spans="1:9" s="119" customFormat="1" ht="25.5" customHeight="1" thickTop="1">
      <c r="A17" s="423" t="s">
        <v>183</v>
      </c>
      <c r="B17" s="423"/>
      <c r="C17" s="253">
        <f>C14+C16</f>
        <v>582607.89999999991</v>
      </c>
      <c r="D17" s="253">
        <f>D14+D16</f>
        <v>556914.79999999993</v>
      </c>
      <c r="E17" s="253">
        <f>E14+E16</f>
        <v>697811.70000000007</v>
      </c>
      <c r="F17" s="253">
        <f>F14+F16</f>
        <v>653180.9</v>
      </c>
      <c r="G17" s="253">
        <f>G16+G15</f>
        <v>702706.33900000004</v>
      </c>
      <c r="H17" s="420" t="s">
        <v>160</v>
      </c>
      <c r="I17" s="421"/>
    </row>
    <row r="18" spans="1:9" ht="6" customHeight="1">
      <c r="A18" s="94"/>
      <c r="B18" s="94"/>
      <c r="C18" s="94"/>
      <c r="D18" s="94"/>
      <c r="E18" s="94"/>
      <c r="F18" s="94"/>
      <c r="G18" s="94"/>
      <c r="H18" s="94"/>
      <c r="I18" s="94"/>
    </row>
    <row r="19" spans="1:9" ht="11.25" customHeight="1">
      <c r="A19" s="83" t="s">
        <v>184</v>
      </c>
      <c r="B19" s="72"/>
      <c r="H19" s="34"/>
      <c r="I19" s="84" t="s">
        <v>117</v>
      </c>
    </row>
    <row r="20" spans="1:9" ht="11.25" customHeight="1">
      <c r="A20" s="83" t="s">
        <v>186</v>
      </c>
      <c r="B20" s="72"/>
      <c r="H20" s="34"/>
      <c r="I20" s="84" t="s">
        <v>118</v>
      </c>
    </row>
    <row r="21" spans="1:9" ht="11.25" customHeight="1">
      <c r="A21" s="83" t="s">
        <v>185</v>
      </c>
      <c r="B21" s="72"/>
      <c r="H21" s="34"/>
      <c r="I21" s="84" t="s">
        <v>119</v>
      </c>
    </row>
    <row r="24" spans="1:9">
      <c r="B24" s="118"/>
    </row>
  </sheetData>
  <mergeCells count="28">
    <mergeCell ref="A15:B15"/>
    <mergeCell ref="H10:I10"/>
    <mergeCell ref="H11:I11"/>
    <mergeCell ref="H15:I15"/>
    <mergeCell ref="A1:H1"/>
    <mergeCell ref="H7:I9"/>
    <mergeCell ref="A2:I2"/>
    <mergeCell ref="C7:C9"/>
    <mergeCell ref="D7:D9"/>
    <mergeCell ref="E7:E9"/>
    <mergeCell ref="F7:F9"/>
    <mergeCell ref="G7:G9"/>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2"/>
  <sheetViews>
    <sheetView showGridLines="0" rightToLeft="1" view="pageBreakPreview" zoomScaleNormal="100" zoomScaleSheetLayoutView="100" workbookViewId="0">
      <selection activeCell="S13" sqref="S13"/>
    </sheetView>
  </sheetViews>
  <sheetFormatPr defaultColWidth="9.140625" defaultRowHeight="15.75"/>
  <cols>
    <col min="1" max="1" width="15.7109375" style="75" customWidth="1"/>
    <col min="2" max="2" width="9.7109375" style="76" customWidth="1"/>
    <col min="3" max="13" width="9.7109375" style="34" customWidth="1"/>
    <col min="14" max="14" width="8.42578125" style="34" customWidth="1"/>
    <col min="15" max="15" width="11.140625" style="34" customWidth="1"/>
    <col min="16" max="18" width="9.7109375" style="34" customWidth="1"/>
    <col min="19" max="19" width="15.7109375" style="34" customWidth="1"/>
    <col min="20" max="20" width="15.140625" style="77" customWidth="1"/>
    <col min="21" max="21" width="0.85546875" style="77" hidden="1" customWidth="1"/>
    <col min="22" max="16384" width="9.140625" style="72"/>
  </cols>
  <sheetData>
    <row r="1" spans="1:23" s="68" customFormat="1" ht="27.75" customHeight="1">
      <c r="A1" s="341"/>
      <c r="B1" s="366"/>
      <c r="C1" s="366"/>
      <c r="D1" s="366"/>
      <c r="E1" s="366"/>
      <c r="F1" s="366"/>
      <c r="G1" s="366"/>
      <c r="H1" s="366"/>
      <c r="I1" s="366"/>
      <c r="J1" s="366"/>
      <c r="K1" s="366"/>
      <c r="L1" s="366"/>
      <c r="M1" s="366"/>
      <c r="N1" s="366"/>
      <c r="O1" s="366"/>
      <c r="P1" s="366"/>
      <c r="Q1" s="366"/>
      <c r="R1" s="366"/>
      <c r="S1" s="366"/>
    </row>
    <row r="2" spans="1:23" s="38" customFormat="1" ht="20.25" customHeight="1">
      <c r="A2" s="443" t="s">
        <v>34</v>
      </c>
      <c r="B2" s="443"/>
      <c r="C2" s="443"/>
      <c r="D2" s="443"/>
      <c r="E2" s="443"/>
      <c r="F2" s="443"/>
      <c r="G2" s="443"/>
      <c r="H2" s="443"/>
      <c r="I2" s="443"/>
      <c r="J2" s="443"/>
      <c r="K2" s="443"/>
      <c r="L2" s="443"/>
      <c r="M2" s="443"/>
      <c r="N2" s="443"/>
      <c r="O2" s="443"/>
      <c r="P2" s="443"/>
      <c r="Q2" s="443"/>
      <c r="R2" s="443"/>
      <c r="S2" s="443"/>
      <c r="T2" s="95"/>
      <c r="U2" s="12"/>
    </row>
    <row r="3" spans="1:23" s="4" customFormat="1" ht="15" customHeight="1">
      <c r="A3" s="324" t="s">
        <v>284</v>
      </c>
      <c r="B3" s="324"/>
      <c r="C3" s="324"/>
      <c r="D3" s="324"/>
      <c r="E3" s="324"/>
      <c r="F3" s="324"/>
      <c r="G3" s="324"/>
      <c r="H3" s="324"/>
      <c r="I3" s="324"/>
      <c r="J3" s="324"/>
      <c r="K3" s="324"/>
      <c r="L3" s="324"/>
      <c r="M3" s="324"/>
      <c r="N3" s="324"/>
      <c r="O3" s="324"/>
      <c r="P3" s="324"/>
      <c r="Q3" s="324"/>
      <c r="R3" s="324"/>
      <c r="S3" s="324"/>
      <c r="T3" s="96"/>
      <c r="U3" s="3"/>
    </row>
    <row r="4" spans="1:23" s="38" customFormat="1">
      <c r="A4" s="371" t="s">
        <v>35</v>
      </c>
      <c r="B4" s="371"/>
      <c r="C4" s="371"/>
      <c r="D4" s="371"/>
      <c r="E4" s="371"/>
      <c r="F4" s="371"/>
      <c r="G4" s="371"/>
      <c r="H4" s="371"/>
      <c r="I4" s="371"/>
      <c r="J4" s="371"/>
      <c r="K4" s="371"/>
      <c r="L4" s="371"/>
      <c r="M4" s="371"/>
      <c r="N4" s="371"/>
      <c r="O4" s="371"/>
      <c r="P4" s="371"/>
      <c r="Q4" s="371"/>
      <c r="R4" s="371"/>
      <c r="S4" s="371"/>
      <c r="T4" s="59"/>
      <c r="U4" s="12"/>
    </row>
    <row r="5" spans="1:23" s="38" customFormat="1" ht="13.5" customHeight="1">
      <c r="A5" s="371" t="s">
        <v>283</v>
      </c>
      <c r="B5" s="371"/>
      <c r="C5" s="371"/>
      <c r="D5" s="371"/>
      <c r="E5" s="371"/>
      <c r="F5" s="371"/>
      <c r="G5" s="371"/>
      <c r="H5" s="371"/>
      <c r="I5" s="371"/>
      <c r="J5" s="371"/>
      <c r="K5" s="371"/>
      <c r="L5" s="371"/>
      <c r="M5" s="371"/>
      <c r="N5" s="371"/>
      <c r="O5" s="371"/>
      <c r="P5" s="371"/>
      <c r="Q5" s="371"/>
      <c r="R5" s="371"/>
      <c r="S5" s="371"/>
      <c r="T5" s="59"/>
      <c r="U5" s="12"/>
    </row>
    <row r="6" spans="1:23" s="38" customFormat="1" ht="23.25" customHeight="1">
      <c r="A6" s="23" t="s">
        <v>307</v>
      </c>
      <c r="B6" s="33"/>
      <c r="C6" s="34"/>
      <c r="D6" s="34"/>
      <c r="E6" s="34"/>
      <c r="F6" s="34"/>
      <c r="G6" s="34"/>
      <c r="H6" s="34"/>
      <c r="I6" s="34"/>
      <c r="J6" s="97"/>
      <c r="K6" s="34"/>
      <c r="L6" s="98"/>
      <c r="M6" s="98"/>
      <c r="N6" s="98"/>
      <c r="O6" s="98"/>
      <c r="P6" s="98"/>
      <c r="Q6" s="98"/>
      <c r="R6" s="98"/>
      <c r="S6" s="44" t="s">
        <v>306</v>
      </c>
      <c r="T6" s="98"/>
      <c r="U6" s="98"/>
      <c r="V6" s="98"/>
      <c r="W6" s="98"/>
    </row>
    <row r="7" spans="1:23" ht="41.45" customHeight="1" thickBot="1">
      <c r="A7" s="428" t="s">
        <v>51</v>
      </c>
      <c r="B7" s="374" t="s">
        <v>84</v>
      </c>
      <c r="C7" s="374"/>
      <c r="D7" s="374"/>
      <c r="E7" s="374"/>
      <c r="F7" s="374"/>
      <c r="G7" s="374"/>
      <c r="H7" s="374"/>
      <c r="I7" s="374"/>
      <c r="J7" s="374" t="s">
        <v>85</v>
      </c>
      <c r="K7" s="374"/>
      <c r="L7" s="374"/>
      <c r="M7" s="374"/>
      <c r="N7" s="374"/>
      <c r="O7" s="374"/>
      <c r="P7" s="374"/>
      <c r="Q7" s="374"/>
      <c r="R7" s="374"/>
      <c r="S7" s="433" t="s">
        <v>50</v>
      </c>
      <c r="T7" s="72"/>
      <c r="U7" s="72"/>
    </row>
    <row r="8" spans="1:23" ht="57" customHeight="1" thickTop="1" thickBot="1">
      <c r="A8" s="429"/>
      <c r="B8" s="380" t="s">
        <v>126</v>
      </c>
      <c r="C8" s="380" t="s">
        <v>125</v>
      </c>
      <c r="D8" s="380" t="s">
        <v>124</v>
      </c>
      <c r="E8" s="380" t="s">
        <v>217</v>
      </c>
      <c r="F8" s="380" t="s">
        <v>123</v>
      </c>
      <c r="G8" s="380" t="s">
        <v>127</v>
      </c>
      <c r="H8" s="380" t="s">
        <v>128</v>
      </c>
      <c r="I8" s="440" t="s">
        <v>98</v>
      </c>
      <c r="J8" s="380" t="s">
        <v>129</v>
      </c>
      <c r="K8" s="380" t="s">
        <v>130</v>
      </c>
      <c r="L8" s="380" t="s">
        <v>131</v>
      </c>
      <c r="M8" s="380" t="s">
        <v>132</v>
      </c>
      <c r="N8" s="380" t="s">
        <v>133</v>
      </c>
      <c r="O8" s="380" t="s">
        <v>134</v>
      </c>
      <c r="P8" s="380" t="s">
        <v>135</v>
      </c>
      <c r="Q8" s="380" t="s">
        <v>136</v>
      </c>
      <c r="R8" s="440" t="s">
        <v>98</v>
      </c>
      <c r="S8" s="434"/>
      <c r="T8" s="72"/>
      <c r="U8" s="72"/>
    </row>
    <row r="9" spans="1:23" ht="13.9" customHeight="1" thickTop="1">
      <c r="A9" s="438"/>
      <c r="B9" s="442"/>
      <c r="C9" s="439"/>
      <c r="D9" s="439"/>
      <c r="E9" s="442"/>
      <c r="F9" s="442"/>
      <c r="G9" s="439"/>
      <c r="H9" s="439"/>
      <c r="I9" s="441"/>
      <c r="J9" s="442"/>
      <c r="K9" s="442"/>
      <c r="L9" s="442"/>
      <c r="M9" s="442"/>
      <c r="N9" s="439"/>
      <c r="O9" s="439"/>
      <c r="P9" s="439"/>
      <c r="Q9" s="439"/>
      <c r="R9" s="441"/>
      <c r="S9" s="444"/>
      <c r="T9" s="72"/>
      <c r="U9" s="72"/>
    </row>
    <row r="10" spans="1:23" s="79" customFormat="1" ht="40.15" customHeight="1" thickBot="1">
      <c r="A10" s="298">
        <v>2015</v>
      </c>
      <c r="B10" s="299">
        <v>37433</v>
      </c>
      <c r="C10" s="299">
        <v>222931.8</v>
      </c>
      <c r="D10" s="299">
        <v>32932.699999999997</v>
      </c>
      <c r="E10" s="299">
        <v>660749.6</v>
      </c>
      <c r="F10" s="299">
        <v>141751.20000000001</v>
      </c>
      <c r="G10" s="299">
        <v>5091.7</v>
      </c>
      <c r="H10" s="299">
        <v>11839.400000000034</v>
      </c>
      <c r="I10" s="300">
        <f t="shared" ref="I10:I14" si="0">SUM(B10:H10)</f>
        <v>1112729.4000000001</v>
      </c>
      <c r="J10" s="299">
        <v>563628.69999999995</v>
      </c>
      <c r="K10" s="299">
        <v>32716.5</v>
      </c>
      <c r="L10" s="299">
        <v>7041.6</v>
      </c>
      <c r="M10" s="299">
        <v>4103.8</v>
      </c>
      <c r="N10" s="299">
        <v>309998</v>
      </c>
      <c r="O10" s="299">
        <v>124317.9</v>
      </c>
      <c r="P10" s="299">
        <v>10684.4</v>
      </c>
      <c r="Q10" s="299">
        <v>60238.5</v>
      </c>
      <c r="R10" s="300">
        <f t="shared" ref="R10:R11" si="1">SUM(J10:Q10)</f>
        <v>1112729.3999999999</v>
      </c>
      <c r="S10" s="301">
        <v>2015</v>
      </c>
    </row>
    <row r="11" spans="1:23" s="79" customFormat="1" ht="40.15" customHeight="1" thickBot="1">
      <c r="A11" s="293">
        <v>2016</v>
      </c>
      <c r="B11" s="294">
        <v>42883.5</v>
      </c>
      <c r="C11" s="294">
        <v>273202.09999999998</v>
      </c>
      <c r="D11" s="294">
        <v>38758.9</v>
      </c>
      <c r="E11" s="294">
        <v>743941.3</v>
      </c>
      <c r="F11" s="294">
        <v>142722.1</v>
      </c>
      <c r="G11" s="294">
        <v>6791.1</v>
      </c>
      <c r="H11" s="294">
        <v>14437.899999999854</v>
      </c>
      <c r="I11" s="297">
        <f t="shared" si="0"/>
        <v>1262736.9000000001</v>
      </c>
      <c r="J11" s="294">
        <v>543655.80000000005</v>
      </c>
      <c r="K11" s="294">
        <v>36824.5</v>
      </c>
      <c r="L11" s="294">
        <v>9075.1</v>
      </c>
      <c r="M11" s="294">
        <v>3371.7</v>
      </c>
      <c r="N11" s="294">
        <v>446819.1</v>
      </c>
      <c r="O11" s="294">
        <v>135141.1</v>
      </c>
      <c r="P11" s="294">
        <v>10739.7</v>
      </c>
      <c r="Q11" s="294">
        <v>77109.899999999994</v>
      </c>
      <c r="R11" s="295">
        <f t="shared" si="1"/>
        <v>1262736.8999999999</v>
      </c>
      <c r="S11" s="296">
        <v>2016</v>
      </c>
    </row>
    <row r="12" spans="1:23" s="79" customFormat="1" ht="41.25" customHeight="1" thickBot="1">
      <c r="A12" s="289">
        <v>2017</v>
      </c>
      <c r="B12" s="290">
        <v>50435.5</v>
      </c>
      <c r="C12" s="290">
        <v>234442.2</v>
      </c>
      <c r="D12" s="290">
        <v>48847.199999999997</v>
      </c>
      <c r="E12" s="290">
        <v>820556.1</v>
      </c>
      <c r="F12" s="290">
        <v>183695.9</v>
      </c>
      <c r="G12" s="290">
        <v>6997.7</v>
      </c>
      <c r="H12" s="290">
        <v>18665.200000000168</v>
      </c>
      <c r="I12" s="291">
        <v>1363639.8</v>
      </c>
      <c r="J12" s="290">
        <v>685909.4</v>
      </c>
      <c r="K12" s="290">
        <v>37021.300000000003</v>
      </c>
      <c r="L12" s="290">
        <v>34354.199999999997</v>
      </c>
      <c r="M12" s="290">
        <v>1001.7</v>
      </c>
      <c r="N12" s="290">
        <v>361878.3</v>
      </c>
      <c r="O12" s="290">
        <v>146716.29999999999</v>
      </c>
      <c r="P12" s="290">
        <v>13624.8</v>
      </c>
      <c r="Q12" s="290">
        <v>83133.8</v>
      </c>
      <c r="R12" s="291">
        <v>1363639.8</v>
      </c>
      <c r="S12" s="292">
        <v>2017</v>
      </c>
    </row>
    <row r="13" spans="1:23" ht="41.25" customHeight="1" thickBot="1">
      <c r="A13" s="293">
        <v>2018</v>
      </c>
      <c r="B13" s="294">
        <v>71287.100000000006</v>
      </c>
      <c r="C13" s="294">
        <v>239086</v>
      </c>
      <c r="D13" s="294">
        <v>56015.199999999997</v>
      </c>
      <c r="E13" s="294">
        <v>859899.5</v>
      </c>
      <c r="F13" s="294">
        <v>165785.4</v>
      </c>
      <c r="G13" s="294">
        <v>6586.1</v>
      </c>
      <c r="H13" s="294">
        <v>19296.699999999913</v>
      </c>
      <c r="I13" s="297">
        <v>1417956</v>
      </c>
      <c r="J13" s="294">
        <v>641266.4</v>
      </c>
      <c r="K13" s="294">
        <v>49097.1</v>
      </c>
      <c r="L13" s="294">
        <v>21788.7</v>
      </c>
      <c r="M13" s="294">
        <v>1561.5</v>
      </c>
      <c r="N13" s="294">
        <v>437998.2</v>
      </c>
      <c r="O13" s="294">
        <v>145499.6</v>
      </c>
      <c r="P13" s="294">
        <v>20796</v>
      </c>
      <c r="Q13" s="294">
        <v>99948.5</v>
      </c>
      <c r="R13" s="295">
        <v>1417956</v>
      </c>
      <c r="S13" s="296">
        <v>2018</v>
      </c>
      <c r="T13" s="38"/>
      <c r="U13" s="72"/>
    </row>
    <row r="14" spans="1:23" s="79" customFormat="1" ht="41.25" customHeight="1">
      <c r="A14" s="302">
        <v>2019</v>
      </c>
      <c r="B14" s="303">
        <v>60189.1</v>
      </c>
      <c r="C14" s="303">
        <v>240143.87100000001</v>
      </c>
      <c r="D14" s="303">
        <v>65354.932999999997</v>
      </c>
      <c r="E14" s="303">
        <v>964192.31700000004</v>
      </c>
      <c r="F14" s="303">
        <v>185120.924</v>
      </c>
      <c r="G14" s="303">
        <v>7110.665</v>
      </c>
      <c r="H14" s="303">
        <v>27442.660999999847</v>
      </c>
      <c r="I14" s="304">
        <f t="shared" si="0"/>
        <v>1549554.4709999999</v>
      </c>
      <c r="J14" s="303">
        <v>640927.28200000001</v>
      </c>
      <c r="K14" s="303">
        <v>63223.957999999999</v>
      </c>
      <c r="L14" s="303">
        <v>13984.323</v>
      </c>
      <c r="M14" s="303">
        <v>1325.4770000000001</v>
      </c>
      <c r="N14" s="303">
        <v>538506.19999999995</v>
      </c>
      <c r="O14" s="303">
        <v>155420.77900000001</v>
      </c>
      <c r="P14" s="303">
        <v>23798.413</v>
      </c>
      <c r="Q14" s="303">
        <v>112368</v>
      </c>
      <c r="R14" s="304">
        <f>SUM(J14:Q14)</f>
        <v>1549554.4319999998</v>
      </c>
      <c r="S14" s="305">
        <v>2019</v>
      </c>
    </row>
    <row r="15" spans="1:23" ht="41.25" customHeight="1">
      <c r="A15" s="101"/>
      <c r="B15" s="99"/>
      <c r="C15" s="100"/>
      <c r="D15" s="100"/>
      <c r="E15" s="100"/>
      <c r="F15" s="100"/>
      <c r="G15" s="100"/>
      <c r="H15" s="100"/>
      <c r="I15" s="100"/>
      <c r="J15" s="100"/>
      <c r="K15" s="100"/>
      <c r="L15" s="100"/>
      <c r="M15" s="100"/>
      <c r="N15" s="100"/>
      <c r="O15" s="100"/>
      <c r="P15" s="100"/>
      <c r="Q15" s="100"/>
      <c r="R15" s="100"/>
      <c r="S15" s="100"/>
      <c r="T15" s="13"/>
      <c r="U15" s="38"/>
    </row>
    <row r="16" spans="1:23" ht="41.25" customHeight="1">
      <c r="A16" s="102"/>
      <c r="B16" s="100"/>
      <c r="C16" s="100"/>
      <c r="D16" s="100"/>
      <c r="E16" s="100"/>
      <c r="F16" s="100"/>
      <c r="G16" s="100"/>
      <c r="H16" s="100"/>
      <c r="I16" s="100"/>
      <c r="J16" s="100"/>
      <c r="K16" s="100"/>
      <c r="L16" s="100"/>
      <c r="M16" s="100"/>
      <c r="N16" s="100"/>
      <c r="O16" s="100"/>
      <c r="P16" s="100"/>
      <c r="Q16" s="100"/>
      <c r="R16" s="21"/>
      <c r="S16" s="13"/>
      <c r="T16" s="72"/>
      <c r="U16" s="72"/>
    </row>
    <row r="17" spans="1:21" ht="41.25" customHeight="1">
      <c r="A17" s="102"/>
      <c r="B17" s="100"/>
      <c r="C17" s="100"/>
      <c r="D17" s="100"/>
      <c r="E17" s="100"/>
      <c r="F17" s="100"/>
      <c r="G17" s="100"/>
      <c r="H17" s="100"/>
      <c r="I17" s="100"/>
      <c r="J17" s="100"/>
      <c r="K17" s="100"/>
      <c r="L17" s="100"/>
      <c r="M17" s="100"/>
      <c r="N17" s="100"/>
      <c r="O17" s="100"/>
      <c r="P17" s="100"/>
      <c r="Q17" s="100"/>
      <c r="R17" s="21"/>
      <c r="S17" s="13"/>
      <c r="T17" s="72"/>
      <c r="U17" s="72"/>
    </row>
    <row r="18" spans="1:21" ht="41.25" customHeight="1">
      <c r="A18" s="102"/>
      <c r="B18" s="100"/>
      <c r="C18" s="100"/>
      <c r="D18" s="100"/>
      <c r="E18" s="100"/>
      <c r="F18" s="100"/>
      <c r="G18" s="100"/>
      <c r="H18" s="100"/>
      <c r="I18" s="100"/>
      <c r="J18" s="100"/>
      <c r="K18" s="100"/>
      <c r="L18" s="100"/>
      <c r="M18" s="100"/>
      <c r="N18" s="100"/>
      <c r="O18" s="100"/>
      <c r="P18" s="100"/>
      <c r="Q18" s="100"/>
      <c r="R18" s="21"/>
      <c r="S18" s="13"/>
      <c r="T18" s="72"/>
      <c r="U18" s="72"/>
    </row>
    <row r="19" spans="1:21" ht="41.25" customHeight="1">
      <c r="A19" s="102"/>
      <c r="B19" s="100"/>
      <c r="C19" s="100"/>
      <c r="D19" s="100"/>
      <c r="E19" s="100"/>
      <c r="F19" s="100"/>
      <c r="G19" s="100"/>
      <c r="H19" s="100"/>
      <c r="I19" s="100"/>
      <c r="J19" s="100"/>
      <c r="K19" s="100"/>
      <c r="L19" s="100"/>
      <c r="M19" s="100"/>
      <c r="N19" s="100"/>
      <c r="O19" s="100"/>
      <c r="P19" s="100"/>
      <c r="Q19" s="100"/>
      <c r="R19" s="21"/>
      <c r="S19" s="13"/>
      <c r="T19" s="72"/>
      <c r="U19" s="72"/>
    </row>
    <row r="20" spans="1:21" ht="41.25" customHeight="1">
      <c r="A20" s="102"/>
      <c r="B20" s="34"/>
      <c r="R20" s="77"/>
      <c r="S20" s="13"/>
      <c r="T20" s="72"/>
      <c r="U20" s="72"/>
    </row>
    <row r="21" spans="1:21" ht="41.25" customHeight="1">
      <c r="A21" s="102"/>
      <c r="B21" s="34"/>
      <c r="R21" s="77"/>
      <c r="S21" s="13"/>
      <c r="T21" s="72"/>
      <c r="U21" s="72"/>
    </row>
    <row r="22" spans="1:21">
      <c r="U22" s="72"/>
    </row>
  </sheetData>
  <mergeCells count="26">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 ref="A7:A9"/>
    <mergeCell ref="Q8:Q9"/>
    <mergeCell ref="C8:C9"/>
    <mergeCell ref="I8:I9"/>
    <mergeCell ref="B8:B9"/>
    <mergeCell ref="M8:M9"/>
    <mergeCell ref="F8:F9"/>
    <mergeCell ref="J8:J9"/>
    <mergeCell ref="K8:K9"/>
    <mergeCell ref="L8:L9"/>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11 -2019</EnglishTitle>
    <PublishingRollupImage xmlns="http://schemas.microsoft.com/sharepoint/v3" xsi:nil="true"/>
    <TaxCatchAll xmlns="b1657202-86a7-46c3-ba71-02bb0da5a392">
      <Value>643</Value>
      <Value>179</Value>
      <Value>640</Value>
      <Value>178</Value>
      <Value>645</Value>
    </TaxCatchAll>
    <DocType xmlns="b1657202-86a7-46c3-ba71-02bb0da5a392">
      <Value>Publication</Value>
    </DocType>
    <DocumentDescription xmlns="b1657202-86a7-46c3-ba71-02bb0da5a392">البنوك والتأمين الفصل الحادي عشر 2019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s>
    </TaxKeywordTaxHTField>
    <Year xmlns="b1657202-86a7-46c3-ba71-02bb0da5a392">2019</Year>
    <PublishingStartDate xmlns="http://schemas.microsoft.com/sharepoint/v3">2021-03-09T15:00:00+00:00</PublishingStartDate>
    <Visible xmlns="b1657202-86a7-46c3-ba71-02bb0da5a392">true</Visible>
    <ArabicTitle xmlns="b1657202-86a7-46c3-ba71-02bb0da5a392">البنوك والتأمين الفصل الحادي عشر 2019 </ArabicTitle>
    <DocPeriodicity xmlns="423524d6-f9d7-4b47-aadf-7b8f6888b7b0">Semi-Annual</DocPeriodicity>
    <DocumentDescription0 xmlns="423524d6-f9d7-4b47-aadf-7b8f6888b7b0">Banks and Insurance chapter 11 -2019</DocumentDescription0>
  </documentManagement>
</p:properties>
</file>

<file path=customXml/itemProps1.xml><?xml version="1.0" encoding="utf-8"?>
<ds:datastoreItem xmlns:ds="http://schemas.openxmlformats.org/officeDocument/2006/customXml" ds:itemID="{28FFF772-FA6D-4D77-8748-4ABA30C77955}">
  <ds:schemaRefs>
    <ds:schemaRef ds:uri="http://schemas.microsoft.com/sharepoint/v3/contenttype/forms"/>
  </ds:schemaRefs>
</ds:datastoreItem>
</file>

<file path=customXml/itemProps2.xml><?xml version="1.0" encoding="utf-8"?>
<ds:datastoreItem xmlns:ds="http://schemas.openxmlformats.org/officeDocument/2006/customXml" ds:itemID="{D53EC9C6-729F-4044-84D5-7477CD339919}"/>
</file>

<file path=customXml/itemProps3.xml><?xml version="1.0" encoding="utf-8"?>
<ds:datastoreItem xmlns:ds="http://schemas.openxmlformats.org/officeDocument/2006/customXml" ds:itemID="{A0420D90-5421-43F1-8BB1-0AC939D6435B}">
  <ds:schemaRefs>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b1657202-86a7-46c3-ba71-02bb0da5a39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88</vt:lpstr>
      <vt:lpstr>89</vt:lpstr>
      <vt:lpstr>90</vt:lpstr>
      <vt:lpstr>91</vt:lpstr>
      <vt:lpstr>92</vt:lpstr>
      <vt:lpstr>93</vt:lpstr>
      <vt:lpstr>94</vt:lpstr>
      <vt:lpstr>95</vt:lpstr>
      <vt:lpstr>INSURANCE</vt:lpstr>
      <vt:lpstr>96</vt:lpstr>
      <vt:lpstr>97</vt:lpstr>
      <vt:lpstr>Gr_34</vt:lpstr>
      <vt:lpstr>98</vt:lpstr>
      <vt:lpstr>Gr_35</vt:lpstr>
      <vt:lpstr>99</vt:lpstr>
      <vt:lpstr>100</vt:lpstr>
      <vt:lpstr>GR_36</vt:lpstr>
      <vt:lpstr>'100'!Print_Area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lpstr>Bank!Print_Area</vt:lpstr>
      <vt:lpstr>Gr_34!Print_Area</vt:lpstr>
      <vt:lpstr>Gr_35!Print_Area</vt:lpstr>
      <vt:lpstr>GR_36!Print_Area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 Insurance chapter 11 -2019</dc:title>
  <dc:creator>Mr. Sabir</dc:creator>
  <cp:keywords>Qatar; Economic; Planning and Statistics Authority; PSA; Statistics</cp:keywords>
  <cp:lastModifiedBy>Amjad Ahmed Abdelwahab</cp:lastModifiedBy>
  <cp:lastPrinted>2019-02-11T05:06:22Z</cp:lastPrinted>
  <dcterms:created xsi:type="dcterms:W3CDTF">1998-01-05T07:20:42Z</dcterms:created>
  <dcterms:modified xsi:type="dcterms:W3CDTF">2021-03-08T08:07:48Z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640;#Statistics|43e67556-4a22-4c31-b67a-99a39b12edc5;#179;#Qatar|f05dbc2b-1feb-4985-afc3-58e9ce18885a;#643;#PSA|0e57c6e0-7d64-49c5-8339-fa33dddca9a5;#178;#Planning and Statistics Authority|e65649f4-24d1-441c-884c-448bd6b7a8f9;#645;#Economic|d7e8a056-d6ab-482e-bf61-3a160944221a</vt:lpwstr>
  </property>
  <property fmtid="{D5CDD505-2E9C-101B-9397-08002B2CF9AE}" pid="4" name="CategoryDescription">
    <vt:lpwstr>Banks and Insurance chapter 11 -2019</vt:lpwstr>
  </property>
</Properties>
</file>